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H:\1130207備份\3.原young原青工讀生體驗計畫\113原青工讀\02用人單位提報\1.清冊\"/>
    </mc:Choice>
  </mc:AlternateContent>
  <xr:revisionPtr revIDLastSave="0" documentId="13_ncr:1_{357F5FB8-8CCF-4A99-B4E8-584D33D8BE0C}" xr6:coauthVersionLast="36" xr6:coauthVersionMax="36" xr10:uidLastSave="{00000000-0000-0000-0000-000000000000}"/>
  <bookViews>
    <workbookView xWindow="0" yWindow="0" windowWidth="28800" windowHeight="12180" xr2:uid="{67D6FD96-2449-4ECA-88DD-E90B8FA52084}"/>
  </bookViews>
  <sheets>
    <sheet name="職缺提報總表"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AC90" i="1" l="1"/>
  <c r="AA90" i="1"/>
  <c r="Y90" i="1"/>
  <c r="V90" i="1"/>
  <c r="T90" i="1"/>
  <c r="R90" i="1"/>
  <c r="AD90" i="1" s="1"/>
  <c r="N90" i="1"/>
  <c r="I90" i="1"/>
  <c r="G90" i="1"/>
  <c r="J90" i="1" s="1"/>
  <c r="AC89" i="1"/>
  <c r="AA89" i="1"/>
  <c r="Y89" i="1"/>
  <c r="V89" i="1"/>
  <c r="T89" i="1"/>
  <c r="R89" i="1"/>
  <c r="N89" i="1"/>
  <c r="I89" i="1"/>
  <c r="G89" i="1"/>
  <c r="J89" i="1" s="1"/>
  <c r="AC88" i="1"/>
  <c r="AA88" i="1"/>
  <c r="Y88" i="1"/>
  <c r="V88" i="1"/>
  <c r="T88" i="1"/>
  <c r="R88" i="1"/>
  <c r="AD88" i="1" s="1"/>
  <c r="N88" i="1"/>
  <c r="I88" i="1"/>
  <c r="G88" i="1"/>
  <c r="J88" i="1" s="1"/>
  <c r="AC87" i="1"/>
  <c r="AA87" i="1"/>
  <c r="Y87" i="1"/>
  <c r="V87" i="1"/>
  <c r="T87" i="1"/>
  <c r="R87" i="1"/>
  <c r="N87" i="1"/>
  <c r="I87" i="1"/>
  <c r="G87" i="1"/>
  <c r="J87" i="1" s="1"/>
  <c r="AC86" i="1"/>
  <c r="AA86" i="1"/>
  <c r="Y86" i="1"/>
  <c r="V86" i="1"/>
  <c r="T86" i="1"/>
  <c r="R86" i="1"/>
  <c r="N86" i="1"/>
  <c r="I86" i="1"/>
  <c r="G86" i="1"/>
  <c r="J86" i="1" s="1"/>
  <c r="AC85" i="1"/>
  <c r="AA85" i="1"/>
  <c r="Y85" i="1"/>
  <c r="V85" i="1"/>
  <c r="T85" i="1"/>
  <c r="R85" i="1"/>
  <c r="N85" i="1"/>
  <c r="I85" i="1"/>
  <c r="G85" i="1"/>
  <c r="J85" i="1" s="1"/>
  <c r="AC84" i="1"/>
  <c r="AA84" i="1"/>
  <c r="Y84" i="1"/>
  <c r="V84" i="1"/>
  <c r="T84" i="1"/>
  <c r="R84" i="1"/>
  <c r="AD84" i="1" s="1"/>
  <c r="N84" i="1"/>
  <c r="I84" i="1"/>
  <c r="G84" i="1"/>
  <c r="J84" i="1" s="1"/>
  <c r="AC83" i="1"/>
  <c r="AA83" i="1"/>
  <c r="Y83" i="1"/>
  <c r="V83" i="1"/>
  <c r="T83" i="1"/>
  <c r="R83" i="1"/>
  <c r="N83" i="1"/>
  <c r="I83" i="1"/>
  <c r="G83" i="1"/>
  <c r="J83" i="1" s="1"/>
  <c r="AC82" i="1"/>
  <c r="AA82" i="1"/>
  <c r="Y82" i="1"/>
  <c r="V82" i="1"/>
  <c r="T82" i="1"/>
  <c r="R82" i="1"/>
  <c r="N82" i="1"/>
  <c r="I82" i="1"/>
  <c r="G82" i="1"/>
  <c r="J82" i="1" s="1"/>
  <c r="AC81" i="1"/>
  <c r="AA81" i="1"/>
  <c r="Y81" i="1"/>
  <c r="V81" i="1"/>
  <c r="T81" i="1"/>
  <c r="R81" i="1"/>
  <c r="N81" i="1"/>
  <c r="I81" i="1"/>
  <c r="G81" i="1"/>
  <c r="J81" i="1" s="1"/>
  <c r="AC80" i="1"/>
  <c r="AA80" i="1"/>
  <c r="Y80" i="1"/>
  <c r="V80" i="1"/>
  <c r="T80" i="1"/>
  <c r="R80" i="1"/>
  <c r="AD80" i="1" s="1"/>
  <c r="N80" i="1"/>
  <c r="I80" i="1"/>
  <c r="G80" i="1"/>
  <c r="J80" i="1" s="1"/>
  <c r="AC79" i="1"/>
  <c r="AA79" i="1"/>
  <c r="Y79" i="1"/>
  <c r="V79" i="1"/>
  <c r="T79" i="1"/>
  <c r="R79" i="1"/>
  <c r="N79" i="1"/>
  <c r="I79" i="1"/>
  <c r="G79" i="1"/>
  <c r="J79" i="1" s="1"/>
  <c r="AC78" i="1"/>
  <c r="AA78" i="1"/>
  <c r="Y78" i="1"/>
  <c r="V78" i="1"/>
  <c r="T78" i="1"/>
  <c r="R78" i="1"/>
  <c r="N78" i="1"/>
  <c r="I78" i="1"/>
  <c r="G78" i="1"/>
  <c r="J78" i="1" s="1"/>
  <c r="AC77" i="1"/>
  <c r="AA77" i="1"/>
  <c r="Y77" i="1"/>
  <c r="V77" i="1"/>
  <c r="T77" i="1"/>
  <c r="R77" i="1"/>
  <c r="N77" i="1"/>
  <c r="I77" i="1"/>
  <c r="G77" i="1"/>
  <c r="J77" i="1" s="1"/>
  <c r="AC76" i="1"/>
  <c r="AA76" i="1"/>
  <c r="Y76" i="1"/>
  <c r="V76" i="1"/>
  <c r="T76" i="1"/>
  <c r="R76" i="1"/>
  <c r="AD76" i="1" s="1"/>
  <c r="N76" i="1"/>
  <c r="I76" i="1"/>
  <c r="G76" i="1"/>
  <c r="J76" i="1" s="1"/>
  <c r="AC75" i="1"/>
  <c r="AA75" i="1"/>
  <c r="Y75" i="1"/>
  <c r="V75" i="1"/>
  <c r="T75" i="1"/>
  <c r="R75" i="1"/>
  <c r="N75" i="1"/>
  <c r="I75" i="1"/>
  <c r="G75" i="1"/>
  <c r="J75" i="1" s="1"/>
  <c r="AC74" i="1"/>
  <c r="AA74" i="1"/>
  <c r="Y74" i="1"/>
  <c r="V74" i="1"/>
  <c r="T74" i="1"/>
  <c r="R74" i="1"/>
  <c r="N74" i="1"/>
  <c r="I74" i="1"/>
  <c r="G74" i="1"/>
  <c r="J74" i="1" s="1"/>
  <c r="AC73" i="1"/>
  <c r="AA73" i="1"/>
  <c r="Y73" i="1"/>
  <c r="V73" i="1"/>
  <c r="T73" i="1"/>
  <c r="R73" i="1"/>
  <c r="N73" i="1"/>
  <c r="I73" i="1"/>
  <c r="G73" i="1"/>
  <c r="J73" i="1" s="1"/>
  <c r="AC72" i="1"/>
  <c r="AA72" i="1"/>
  <c r="Y72" i="1"/>
  <c r="V72" i="1"/>
  <c r="T72" i="1"/>
  <c r="R72" i="1"/>
  <c r="AD72" i="1" s="1"/>
  <c r="N72" i="1"/>
  <c r="I72" i="1"/>
  <c r="G72" i="1"/>
  <c r="J72" i="1" s="1"/>
  <c r="AC71" i="1"/>
  <c r="AA71" i="1"/>
  <c r="Y71" i="1"/>
  <c r="V71" i="1"/>
  <c r="T71" i="1"/>
  <c r="R71" i="1"/>
  <c r="N71" i="1"/>
  <c r="I71" i="1"/>
  <c r="G71" i="1"/>
  <c r="J71" i="1" s="1"/>
  <c r="AC70" i="1"/>
  <c r="AA70" i="1"/>
  <c r="Y70" i="1"/>
  <c r="V70" i="1"/>
  <c r="T70" i="1"/>
  <c r="R70" i="1"/>
  <c r="N70" i="1"/>
  <c r="I70" i="1"/>
  <c r="G70" i="1"/>
  <c r="J70" i="1" s="1"/>
  <c r="AC69" i="1"/>
  <c r="AA69" i="1"/>
  <c r="Y69" i="1"/>
  <c r="V69" i="1"/>
  <c r="T69" i="1"/>
  <c r="R69" i="1"/>
  <c r="N69" i="1"/>
  <c r="I69" i="1"/>
  <c r="G69" i="1"/>
  <c r="J69" i="1" s="1"/>
  <c r="AC68" i="1"/>
  <c r="AA68" i="1"/>
  <c r="Y68" i="1"/>
  <c r="V68" i="1"/>
  <c r="T68" i="1"/>
  <c r="R68" i="1"/>
  <c r="AD68" i="1" s="1"/>
  <c r="N68" i="1"/>
  <c r="I68" i="1"/>
  <c r="G68" i="1"/>
  <c r="J68" i="1" s="1"/>
  <c r="AC67" i="1"/>
  <c r="AA67" i="1"/>
  <c r="Y67" i="1"/>
  <c r="V67" i="1"/>
  <c r="T67" i="1"/>
  <c r="R67" i="1"/>
  <c r="N67" i="1"/>
  <c r="I67" i="1"/>
  <c r="G67" i="1"/>
  <c r="J67" i="1" s="1"/>
  <c r="AC66" i="1"/>
  <c r="AA66" i="1"/>
  <c r="Y66" i="1"/>
  <c r="V66" i="1"/>
  <c r="T66" i="1"/>
  <c r="R66" i="1"/>
  <c r="N66" i="1"/>
  <c r="I66" i="1"/>
  <c r="G66" i="1"/>
  <c r="J66" i="1" s="1"/>
  <c r="AC65" i="1"/>
  <c r="AA65" i="1"/>
  <c r="Y65" i="1"/>
  <c r="V65" i="1"/>
  <c r="T65" i="1"/>
  <c r="R65" i="1"/>
  <c r="N65" i="1"/>
  <c r="I65" i="1"/>
  <c r="G65" i="1"/>
  <c r="J65" i="1" s="1"/>
  <c r="AC64" i="1"/>
  <c r="AA64" i="1"/>
  <c r="Y64" i="1"/>
  <c r="V64" i="1"/>
  <c r="T64" i="1"/>
  <c r="R64" i="1"/>
  <c r="AD64" i="1" s="1"/>
  <c r="N64" i="1"/>
  <c r="I64" i="1"/>
  <c r="G64" i="1"/>
  <c r="J64" i="1" s="1"/>
  <c r="AC63" i="1"/>
  <c r="AA63" i="1"/>
  <c r="Y63" i="1"/>
  <c r="V63" i="1"/>
  <c r="T63" i="1"/>
  <c r="R63" i="1"/>
  <c r="N63" i="1"/>
  <c r="I63" i="1"/>
  <c r="G63" i="1"/>
  <c r="J63" i="1" s="1"/>
  <c r="AC62" i="1"/>
  <c r="AA62" i="1"/>
  <c r="Y62" i="1"/>
  <c r="V62" i="1"/>
  <c r="T62" i="1"/>
  <c r="R62" i="1"/>
  <c r="N62" i="1"/>
  <c r="I62" i="1"/>
  <c r="G62" i="1"/>
  <c r="J62" i="1" s="1"/>
  <c r="AC61" i="1"/>
  <c r="AA61" i="1"/>
  <c r="Y61" i="1"/>
  <c r="V61" i="1"/>
  <c r="T61" i="1"/>
  <c r="R61" i="1"/>
  <c r="N61" i="1"/>
  <c r="I61" i="1"/>
  <c r="G61" i="1"/>
  <c r="J61" i="1" s="1"/>
  <c r="AC60" i="1"/>
  <c r="AA60" i="1"/>
  <c r="Y60" i="1"/>
  <c r="V60" i="1"/>
  <c r="T60" i="1"/>
  <c r="R60" i="1"/>
  <c r="AD60" i="1" s="1"/>
  <c r="N60" i="1"/>
  <c r="I60" i="1"/>
  <c r="G60" i="1"/>
  <c r="J60" i="1" s="1"/>
  <c r="AC59" i="1"/>
  <c r="AA59" i="1"/>
  <c r="Y59" i="1"/>
  <c r="V59" i="1"/>
  <c r="T59" i="1"/>
  <c r="R59" i="1"/>
  <c r="N59" i="1"/>
  <c r="I59" i="1"/>
  <c r="G59" i="1"/>
  <c r="J59" i="1" s="1"/>
  <c r="AC58" i="1"/>
  <c r="AA58" i="1"/>
  <c r="Y58" i="1"/>
  <c r="V58" i="1"/>
  <c r="T58" i="1"/>
  <c r="R58" i="1"/>
  <c r="N58" i="1"/>
  <c r="I58" i="1"/>
  <c r="G58" i="1"/>
  <c r="J58" i="1" s="1"/>
  <c r="AC57" i="1"/>
  <c r="AA57" i="1"/>
  <c r="Y57" i="1"/>
  <c r="V57" i="1"/>
  <c r="T57" i="1"/>
  <c r="R57" i="1"/>
  <c r="N57" i="1"/>
  <c r="I57" i="1"/>
  <c r="G57" i="1"/>
  <c r="J57" i="1" s="1"/>
  <c r="AC56" i="1"/>
  <c r="AA56" i="1"/>
  <c r="Y56" i="1"/>
  <c r="V56" i="1"/>
  <c r="T56" i="1"/>
  <c r="R56" i="1"/>
  <c r="AD56" i="1" s="1"/>
  <c r="N56" i="1"/>
  <c r="I56" i="1"/>
  <c r="G56" i="1"/>
  <c r="J56" i="1" s="1"/>
  <c r="AC55" i="1"/>
  <c r="AA55" i="1"/>
  <c r="Y55" i="1"/>
  <c r="V55" i="1"/>
  <c r="T55" i="1"/>
  <c r="R55" i="1"/>
  <c r="N55" i="1"/>
  <c r="I55" i="1"/>
  <c r="G55" i="1"/>
  <c r="J55" i="1" s="1"/>
  <c r="AC54" i="1"/>
  <c r="AA54" i="1"/>
  <c r="Y54" i="1"/>
  <c r="V54" i="1"/>
  <c r="T54" i="1"/>
  <c r="R54" i="1"/>
  <c r="N54" i="1"/>
  <c r="I54" i="1"/>
  <c r="G54" i="1"/>
  <c r="J54" i="1" s="1"/>
  <c r="AC53" i="1"/>
  <c r="AA53" i="1"/>
  <c r="Y53" i="1"/>
  <c r="V53" i="1"/>
  <c r="T53" i="1"/>
  <c r="R53" i="1"/>
  <c r="N53" i="1"/>
  <c r="I53" i="1"/>
  <c r="G53" i="1"/>
  <c r="J53" i="1" s="1"/>
  <c r="AC52" i="1"/>
  <c r="AA52" i="1"/>
  <c r="Y52" i="1"/>
  <c r="V52" i="1"/>
  <c r="T52" i="1"/>
  <c r="R52" i="1"/>
  <c r="AD52" i="1" s="1"/>
  <c r="N52" i="1"/>
  <c r="H52" i="1"/>
  <c r="I52" i="1" s="1"/>
  <c r="G52" i="1"/>
  <c r="AC51" i="1"/>
  <c r="AA51" i="1"/>
  <c r="Y51" i="1"/>
  <c r="V51" i="1"/>
  <c r="T51" i="1"/>
  <c r="R51" i="1"/>
  <c r="N51" i="1"/>
  <c r="I51" i="1"/>
  <c r="G51" i="1"/>
  <c r="AC50" i="1"/>
  <c r="AA50" i="1"/>
  <c r="Y50" i="1"/>
  <c r="V50" i="1"/>
  <c r="T50" i="1"/>
  <c r="R50" i="1"/>
  <c r="N50" i="1"/>
  <c r="I50" i="1"/>
  <c r="G50" i="1"/>
  <c r="AC49" i="1"/>
  <c r="AA49" i="1"/>
  <c r="Y49" i="1"/>
  <c r="V49" i="1"/>
  <c r="T49" i="1"/>
  <c r="R49" i="1"/>
  <c r="N49" i="1"/>
  <c r="I49" i="1"/>
  <c r="G49" i="1"/>
  <c r="AC48" i="1"/>
  <c r="AA48" i="1"/>
  <c r="Y48" i="1"/>
  <c r="V48" i="1"/>
  <c r="T48" i="1"/>
  <c r="R48" i="1"/>
  <c r="N48" i="1"/>
  <c r="H48" i="1"/>
  <c r="I48" i="1" s="1"/>
  <c r="J48" i="1" s="1"/>
  <c r="G48" i="1"/>
  <c r="AC47" i="1"/>
  <c r="AA47" i="1"/>
  <c r="Y47" i="1"/>
  <c r="V47" i="1"/>
  <c r="T47" i="1"/>
  <c r="R47" i="1"/>
  <c r="AD47" i="1" s="1"/>
  <c r="N47" i="1"/>
  <c r="I47" i="1"/>
  <c r="G47" i="1"/>
  <c r="AC46" i="1"/>
  <c r="AA46" i="1"/>
  <c r="Y46" i="1"/>
  <c r="V46" i="1"/>
  <c r="T46" i="1"/>
  <c r="R46" i="1"/>
  <c r="N46" i="1"/>
  <c r="I46" i="1"/>
  <c r="G46" i="1"/>
  <c r="J46" i="1" s="1"/>
  <c r="AC45" i="1"/>
  <c r="AA45" i="1"/>
  <c r="Y45" i="1"/>
  <c r="V45" i="1"/>
  <c r="T45" i="1"/>
  <c r="R45" i="1"/>
  <c r="N45" i="1"/>
  <c r="I45" i="1"/>
  <c r="G45" i="1"/>
  <c r="J45" i="1" s="1"/>
  <c r="AC44" i="1"/>
  <c r="AA44" i="1"/>
  <c r="Y44" i="1"/>
  <c r="V44" i="1"/>
  <c r="T44" i="1"/>
  <c r="R44" i="1"/>
  <c r="N44" i="1"/>
  <c r="I44" i="1"/>
  <c r="G44" i="1"/>
  <c r="AC43" i="1"/>
  <c r="AA43" i="1"/>
  <c r="Y43" i="1"/>
  <c r="V43" i="1"/>
  <c r="T43" i="1"/>
  <c r="R43" i="1"/>
  <c r="N43" i="1"/>
  <c r="J43" i="1"/>
  <c r="I43" i="1"/>
  <c r="G43" i="1"/>
  <c r="AC42" i="1"/>
  <c r="AA42" i="1"/>
  <c r="Y42" i="1"/>
  <c r="V42" i="1"/>
  <c r="T42" i="1"/>
  <c r="R42" i="1"/>
  <c r="N42" i="1"/>
  <c r="I42" i="1"/>
  <c r="G42" i="1"/>
  <c r="J42" i="1" s="1"/>
  <c r="AC41" i="1"/>
  <c r="AA41" i="1"/>
  <c r="Y41" i="1"/>
  <c r="V41" i="1"/>
  <c r="T41" i="1"/>
  <c r="R41" i="1"/>
  <c r="N41" i="1"/>
  <c r="I41" i="1"/>
  <c r="G41" i="1"/>
  <c r="J41" i="1" s="1"/>
  <c r="AC39" i="1"/>
  <c r="AA39" i="1"/>
  <c r="Y39" i="1"/>
  <c r="V39" i="1"/>
  <c r="T39" i="1"/>
  <c r="R39" i="1"/>
  <c r="N39" i="1"/>
  <c r="I39" i="1"/>
  <c r="G39" i="1"/>
  <c r="J39" i="1" s="1"/>
  <c r="AC38" i="1"/>
  <c r="AA38" i="1"/>
  <c r="Y38" i="1"/>
  <c r="V38" i="1"/>
  <c r="T38" i="1"/>
  <c r="R38" i="1"/>
  <c r="N38" i="1"/>
  <c r="I38" i="1"/>
  <c r="G38" i="1"/>
  <c r="J38" i="1" s="1"/>
  <c r="AC37" i="1"/>
  <c r="AA37" i="1"/>
  <c r="Y37" i="1"/>
  <c r="V37" i="1"/>
  <c r="T37" i="1"/>
  <c r="R37" i="1"/>
  <c r="AD37" i="1" s="1"/>
  <c r="N37" i="1"/>
  <c r="I37" i="1"/>
  <c r="G37" i="1"/>
  <c r="AC36" i="1"/>
  <c r="AA36" i="1"/>
  <c r="Y36" i="1"/>
  <c r="V36" i="1"/>
  <c r="T36" i="1"/>
  <c r="R36" i="1"/>
  <c r="N36" i="1"/>
  <c r="I36" i="1"/>
  <c r="G36" i="1"/>
  <c r="J36" i="1" s="1"/>
  <c r="AC35" i="1"/>
  <c r="AA35" i="1"/>
  <c r="Y35" i="1"/>
  <c r="V35" i="1"/>
  <c r="T35" i="1"/>
  <c r="R35" i="1"/>
  <c r="N35" i="1"/>
  <c r="I35" i="1"/>
  <c r="G35" i="1"/>
  <c r="J35" i="1" s="1"/>
  <c r="AC34" i="1"/>
  <c r="AA34" i="1"/>
  <c r="Y34" i="1"/>
  <c r="V34" i="1"/>
  <c r="T34" i="1"/>
  <c r="R34" i="1"/>
  <c r="AD34" i="1" s="1"/>
  <c r="N34" i="1"/>
  <c r="I34" i="1"/>
  <c r="G34" i="1"/>
  <c r="J34" i="1" s="1"/>
  <c r="AC33" i="1"/>
  <c r="AA33" i="1"/>
  <c r="Y33" i="1"/>
  <c r="V33" i="1"/>
  <c r="T33" i="1"/>
  <c r="R33" i="1"/>
  <c r="N33" i="1"/>
  <c r="I33" i="1"/>
  <c r="G33" i="1"/>
  <c r="J33" i="1" s="1"/>
  <c r="AC32" i="1"/>
  <c r="AA32" i="1"/>
  <c r="Y32" i="1"/>
  <c r="V32" i="1"/>
  <c r="T32" i="1"/>
  <c r="R32" i="1"/>
  <c r="N32" i="1"/>
  <c r="I32" i="1"/>
  <c r="G32" i="1"/>
  <c r="J32" i="1" s="1"/>
  <c r="AC31" i="1"/>
  <c r="AA31" i="1"/>
  <c r="Y31" i="1"/>
  <c r="V31" i="1"/>
  <c r="T31" i="1"/>
  <c r="R31" i="1"/>
  <c r="N31" i="1"/>
  <c r="I31" i="1"/>
  <c r="G31" i="1"/>
  <c r="AC30" i="1"/>
  <c r="AA30" i="1"/>
  <c r="Y30" i="1"/>
  <c r="V30" i="1"/>
  <c r="T30" i="1"/>
  <c r="R30" i="1"/>
  <c r="N30" i="1"/>
  <c r="I30" i="1"/>
  <c r="G30" i="1"/>
  <c r="J30" i="1" s="1"/>
  <c r="AC29" i="1"/>
  <c r="AA29" i="1"/>
  <c r="Y29" i="1"/>
  <c r="V29" i="1"/>
  <c r="T29" i="1"/>
  <c r="R29" i="1"/>
  <c r="N29" i="1"/>
  <c r="I29" i="1"/>
  <c r="G29" i="1"/>
  <c r="AC28" i="1"/>
  <c r="AA28" i="1"/>
  <c r="Y28" i="1"/>
  <c r="V28" i="1"/>
  <c r="T28" i="1"/>
  <c r="R28" i="1"/>
  <c r="AD28" i="1" s="1"/>
  <c r="N28" i="1"/>
  <c r="I28" i="1"/>
  <c r="G28" i="1"/>
  <c r="J28" i="1" s="1"/>
  <c r="AC27" i="1"/>
  <c r="AA27" i="1"/>
  <c r="Y27" i="1"/>
  <c r="V27" i="1"/>
  <c r="T27" i="1"/>
  <c r="R27" i="1"/>
  <c r="N27" i="1"/>
  <c r="I27" i="1"/>
  <c r="G27" i="1"/>
  <c r="J27" i="1" s="1"/>
  <c r="AC26" i="1"/>
  <c r="AA26" i="1"/>
  <c r="Y26" i="1"/>
  <c r="V26" i="1"/>
  <c r="T26" i="1"/>
  <c r="R26" i="1"/>
  <c r="N26" i="1"/>
  <c r="I26" i="1"/>
  <c r="G26" i="1"/>
  <c r="J26" i="1" s="1"/>
  <c r="AC25" i="1"/>
  <c r="AA25" i="1"/>
  <c r="Y25" i="1"/>
  <c r="V25" i="1"/>
  <c r="T25" i="1"/>
  <c r="R25" i="1"/>
  <c r="AD25" i="1" s="1"/>
  <c r="N25" i="1"/>
  <c r="I25" i="1"/>
  <c r="J25" i="1" s="1"/>
  <c r="G25" i="1"/>
  <c r="AC24" i="1"/>
  <c r="AA24" i="1"/>
  <c r="Y24" i="1"/>
  <c r="V24" i="1"/>
  <c r="T24" i="1"/>
  <c r="R24" i="1"/>
  <c r="N24" i="1"/>
  <c r="I24" i="1"/>
  <c r="G24" i="1"/>
  <c r="J24" i="1" s="1"/>
  <c r="AC23" i="1"/>
  <c r="AA23" i="1"/>
  <c r="Y23" i="1"/>
  <c r="V23" i="1"/>
  <c r="T23" i="1"/>
  <c r="R23" i="1"/>
  <c r="N23" i="1"/>
  <c r="I23" i="1"/>
  <c r="G23" i="1"/>
  <c r="J23" i="1" s="1"/>
  <c r="AC22" i="1"/>
  <c r="AA22" i="1"/>
  <c r="Y22" i="1"/>
  <c r="V22" i="1"/>
  <c r="T22" i="1"/>
  <c r="R22" i="1"/>
  <c r="N22" i="1"/>
  <c r="I22" i="1"/>
  <c r="G22" i="1"/>
  <c r="J22" i="1" s="1"/>
  <c r="AC21" i="1"/>
  <c r="AA21" i="1"/>
  <c r="Y21" i="1"/>
  <c r="V21" i="1"/>
  <c r="T21" i="1"/>
  <c r="R21" i="1"/>
  <c r="N21" i="1"/>
  <c r="I21" i="1"/>
  <c r="G21" i="1"/>
  <c r="J21" i="1" s="1"/>
  <c r="AC20" i="1"/>
  <c r="AA20" i="1"/>
  <c r="Y20" i="1"/>
  <c r="V20" i="1"/>
  <c r="T20" i="1"/>
  <c r="R20" i="1"/>
  <c r="N20" i="1"/>
  <c r="I20" i="1"/>
  <c r="G20" i="1"/>
  <c r="J20" i="1" s="1"/>
  <c r="AC19" i="1"/>
  <c r="AA19" i="1"/>
  <c r="Y19" i="1"/>
  <c r="V19" i="1"/>
  <c r="T19" i="1"/>
  <c r="R19" i="1"/>
  <c r="N19" i="1"/>
  <c r="I19" i="1"/>
  <c r="G19" i="1"/>
  <c r="AC18" i="1"/>
  <c r="AA18" i="1"/>
  <c r="Y18" i="1"/>
  <c r="V18" i="1"/>
  <c r="T18" i="1"/>
  <c r="R18" i="1"/>
  <c r="N18" i="1"/>
  <c r="I18" i="1"/>
  <c r="G18" i="1"/>
  <c r="J18" i="1" s="1"/>
  <c r="AC17" i="1"/>
  <c r="AA17" i="1"/>
  <c r="Y17" i="1"/>
  <c r="V17" i="1"/>
  <c r="T17" i="1"/>
  <c r="R17" i="1"/>
  <c r="N17" i="1"/>
  <c r="I17" i="1"/>
  <c r="G17" i="1"/>
  <c r="J17" i="1" s="1"/>
  <c r="AC16" i="1"/>
  <c r="AA16" i="1"/>
  <c r="Y16" i="1"/>
  <c r="V16" i="1"/>
  <c r="T16" i="1"/>
  <c r="R16" i="1"/>
  <c r="AD16" i="1" s="1"/>
  <c r="N16" i="1"/>
  <c r="I16" i="1"/>
  <c r="G16" i="1"/>
  <c r="J16" i="1" s="1"/>
  <c r="AC15" i="1"/>
  <c r="AA15" i="1"/>
  <c r="Y15" i="1"/>
  <c r="V15" i="1"/>
  <c r="T15" i="1"/>
  <c r="R15" i="1"/>
  <c r="N15" i="1"/>
  <c r="I15" i="1"/>
  <c r="G15" i="1"/>
  <c r="J15" i="1" s="1"/>
  <c r="AC14" i="1"/>
  <c r="AA14" i="1"/>
  <c r="Y14" i="1"/>
  <c r="V14" i="1"/>
  <c r="T14" i="1"/>
  <c r="R14" i="1"/>
  <c r="N14" i="1"/>
  <c r="I14" i="1"/>
  <c r="G14" i="1"/>
  <c r="J14" i="1" s="1"/>
  <c r="AC13" i="1"/>
  <c r="AA13" i="1"/>
  <c r="Y13" i="1"/>
  <c r="V13" i="1"/>
  <c r="T13" i="1"/>
  <c r="R13" i="1"/>
  <c r="AD13" i="1" s="1"/>
  <c r="N13" i="1"/>
  <c r="I13" i="1"/>
  <c r="G13" i="1"/>
  <c r="AC12" i="1"/>
  <c r="AA12" i="1"/>
  <c r="Y12" i="1"/>
  <c r="V12" i="1"/>
  <c r="T12" i="1"/>
  <c r="R12" i="1"/>
  <c r="N12" i="1"/>
  <c r="I12" i="1"/>
  <c r="J12" i="1" s="1"/>
  <c r="G12" i="1"/>
  <c r="AC11" i="1"/>
  <c r="AA11" i="1"/>
  <c r="Y11" i="1"/>
  <c r="V11" i="1"/>
  <c r="T11" i="1"/>
  <c r="R11" i="1"/>
  <c r="N11" i="1"/>
  <c r="I11" i="1"/>
  <c r="G11" i="1"/>
  <c r="J11" i="1" s="1"/>
  <c r="AC10" i="1"/>
  <c r="AA10" i="1"/>
  <c r="Y10" i="1"/>
  <c r="V10" i="1"/>
  <c r="T10" i="1"/>
  <c r="R10" i="1"/>
  <c r="N10" i="1"/>
  <c r="I10" i="1"/>
  <c r="G10" i="1"/>
  <c r="J10" i="1" s="1"/>
  <c r="AC9" i="1"/>
  <c r="AA9" i="1"/>
  <c r="Y9" i="1"/>
  <c r="V9" i="1"/>
  <c r="T9" i="1"/>
  <c r="R9" i="1"/>
  <c r="N9" i="1"/>
  <c r="I9" i="1"/>
  <c r="G9" i="1"/>
  <c r="J9" i="1" s="1"/>
  <c r="AC8" i="1"/>
  <c r="AA8" i="1"/>
  <c r="Y8" i="1"/>
  <c r="V8" i="1"/>
  <c r="T8" i="1"/>
  <c r="R8" i="1"/>
  <c r="N8" i="1"/>
  <c r="I8" i="1"/>
  <c r="G8" i="1"/>
  <c r="AC7" i="1"/>
  <c r="AA7" i="1"/>
  <c r="Y7" i="1"/>
  <c r="V7" i="1"/>
  <c r="T7" i="1"/>
  <c r="R7" i="1"/>
  <c r="AD7" i="1" s="1"/>
  <c r="N7" i="1"/>
  <c r="I7" i="1"/>
  <c r="G7" i="1"/>
  <c r="AC6" i="1"/>
  <c r="AA6" i="1"/>
  <c r="Y6" i="1"/>
  <c r="V6" i="1"/>
  <c r="T6" i="1"/>
  <c r="R6" i="1"/>
  <c r="N6" i="1"/>
  <c r="I6" i="1"/>
  <c r="G6" i="1"/>
  <c r="J6" i="1" s="1"/>
  <c r="AC5" i="1"/>
  <c r="AA5" i="1"/>
  <c r="Y5" i="1"/>
  <c r="V5" i="1"/>
  <c r="T5" i="1"/>
  <c r="R5" i="1"/>
  <c r="N5" i="1"/>
  <c r="I5" i="1"/>
  <c r="G5" i="1"/>
  <c r="J5" i="1" s="1"/>
  <c r="AD19" i="1" l="1"/>
  <c r="AD10" i="1"/>
  <c r="AD31" i="1"/>
  <c r="J44" i="1"/>
  <c r="J13" i="1"/>
  <c r="AD22" i="1"/>
  <c r="J51" i="1"/>
  <c r="J37" i="1"/>
  <c r="J7" i="1"/>
  <c r="J19" i="1"/>
  <c r="J31" i="1"/>
  <c r="AD41" i="1"/>
  <c r="AD49" i="1"/>
  <c r="J8" i="1"/>
  <c r="J29" i="1"/>
  <c r="AD44" i="1"/>
  <c r="J47" i="1"/>
  <c r="J50" i="1"/>
  <c r="AD50" i="1"/>
  <c r="AD54" i="1"/>
  <c r="AD58" i="1"/>
  <c r="AD62" i="1"/>
  <c r="AD66" i="1"/>
  <c r="AD70" i="1"/>
  <c r="AD74" i="1"/>
  <c r="AD78" i="1"/>
  <c r="AD82" i="1"/>
  <c r="AD86" i="1"/>
  <c r="J49" i="1"/>
  <c r="AD6" i="1"/>
  <c r="AD12" i="1"/>
  <c r="AD15" i="1"/>
  <c r="AD18" i="1"/>
  <c r="AD33" i="1"/>
  <c r="AD36" i="1"/>
  <c r="AD39" i="1"/>
  <c r="AD43" i="1"/>
  <c r="AD5" i="1"/>
  <c r="AD8" i="1"/>
  <c r="AD11" i="1"/>
  <c r="AD14" i="1"/>
  <c r="AD17" i="1"/>
  <c r="AD20" i="1"/>
  <c r="AD23" i="1"/>
  <c r="AD26" i="1"/>
  <c r="AD29" i="1"/>
  <c r="AD32" i="1"/>
  <c r="AD35" i="1"/>
  <c r="AD38" i="1"/>
  <c r="AD42" i="1"/>
  <c r="AD45" i="1"/>
  <c r="AD9" i="1"/>
  <c r="AD21" i="1"/>
  <c r="AD24" i="1"/>
  <c r="AD27" i="1"/>
  <c r="AD30" i="1"/>
  <c r="AD46" i="1"/>
  <c r="AD48" i="1"/>
  <c r="AD51" i="1"/>
  <c r="J52" i="1"/>
  <c r="AD53" i="1"/>
  <c r="AD55" i="1"/>
  <c r="AD57" i="1"/>
  <c r="AD59" i="1"/>
  <c r="AD61" i="1"/>
  <c r="AD63" i="1"/>
  <c r="AD65" i="1"/>
  <c r="AD67" i="1"/>
  <c r="AD69" i="1"/>
  <c r="AD71" i="1"/>
  <c r="AD73" i="1"/>
  <c r="AD75" i="1"/>
  <c r="AD77" i="1"/>
  <c r="AD79" i="1"/>
  <c r="AD81" i="1"/>
  <c r="AD83" i="1"/>
  <c r="AD85" i="1"/>
  <c r="AD87" i="1"/>
  <c r="AD89" i="1"/>
</calcChain>
</file>

<file path=xl/sharedStrings.xml><?xml version="1.0" encoding="utf-8"?>
<sst xmlns="http://schemas.openxmlformats.org/spreadsheetml/2006/main" count="1296" uniqueCount="871">
  <si>
    <t>原住民族委員會113年度原住民族青年暑期工讀計畫 
【工讀職缺提報表】</t>
    <phoneticPr fontId="3" type="noConversion"/>
  </si>
  <si>
    <t>承辦單位：花蓮縣政府</t>
    <phoneticPr fontId="3" type="noConversion"/>
  </si>
  <si>
    <t>序號</t>
    <phoneticPr fontId="3" type="noConversion"/>
  </si>
  <si>
    <t>用人單位</t>
    <phoneticPr fontId="3" type="noConversion"/>
  </si>
  <si>
    <t>需求數</t>
    <phoneticPr fontId="3" type="noConversion"/>
  </si>
  <si>
    <r>
      <t>用人單位類別</t>
    </r>
    <r>
      <rPr>
        <b/>
        <sz val="12"/>
        <color rgb="FFFF0000"/>
        <rFont val="標楷體"/>
        <family val="4"/>
        <charset val="136"/>
      </rPr>
      <t>*</t>
    </r>
    <phoneticPr fontId="3" type="noConversion"/>
  </si>
  <si>
    <r>
      <t>工讀地點</t>
    </r>
    <r>
      <rPr>
        <b/>
        <sz val="12"/>
        <color rgb="FFFF0000"/>
        <rFont val="標楷體"/>
        <family val="4"/>
        <charset val="136"/>
      </rPr>
      <t>*</t>
    </r>
    <phoneticPr fontId="3" type="noConversion"/>
  </si>
  <si>
    <r>
      <t>工讀地址</t>
    </r>
    <r>
      <rPr>
        <b/>
        <sz val="12"/>
        <color rgb="FFFF0000"/>
        <rFont val="標楷體"/>
        <family val="4"/>
        <charset val="136"/>
      </rPr>
      <t>*</t>
    </r>
    <phoneticPr fontId="3" type="noConversion"/>
  </si>
  <si>
    <t>工讀地點</t>
    <phoneticPr fontId="3" type="noConversion"/>
  </si>
  <si>
    <r>
      <t>工讀內容</t>
    </r>
    <r>
      <rPr>
        <b/>
        <sz val="12"/>
        <color rgb="FFFF0000"/>
        <rFont val="標楷體"/>
        <family val="4"/>
        <charset val="136"/>
      </rPr>
      <t>*</t>
    </r>
    <phoneticPr fontId="3" type="noConversion"/>
  </si>
  <si>
    <r>
      <t>創新作為</t>
    </r>
    <r>
      <rPr>
        <b/>
        <sz val="12"/>
        <color rgb="FFFF0000"/>
        <rFont val="標楷體"/>
        <family val="4"/>
        <charset val="136"/>
      </rPr>
      <t>*</t>
    </r>
    <phoneticPr fontId="3" type="noConversion"/>
  </si>
  <si>
    <t>工讀內容</t>
    <phoneticPr fontId="3" type="noConversion"/>
  </si>
  <si>
    <t>工讀條件</t>
    <phoneticPr fontId="3" type="noConversion"/>
  </si>
  <si>
    <t>前1年參與成效</t>
    <phoneticPr fontId="3" type="noConversion"/>
  </si>
  <si>
    <r>
      <t>承辦人員姓名</t>
    </r>
    <r>
      <rPr>
        <b/>
        <sz val="12"/>
        <color rgb="FFFF0000"/>
        <rFont val="標楷體"/>
        <family val="4"/>
        <charset val="136"/>
      </rPr>
      <t>*</t>
    </r>
    <phoneticPr fontId="3" type="noConversion"/>
  </si>
  <si>
    <r>
      <t>承辦人員電話</t>
    </r>
    <r>
      <rPr>
        <b/>
        <sz val="12"/>
        <color rgb="FFFF0000"/>
        <rFont val="標楷體"/>
        <family val="4"/>
        <charset val="136"/>
      </rPr>
      <t>*</t>
    </r>
    <phoneticPr fontId="3" type="noConversion"/>
  </si>
  <si>
    <t>承辦人員電子信箱</t>
    <phoneticPr fontId="3" type="noConversion"/>
  </si>
  <si>
    <t>輔導員姓名</t>
    <phoneticPr fontId="3" type="noConversion"/>
  </si>
  <si>
    <t>輔導員電話</t>
    <phoneticPr fontId="3" type="noConversion"/>
  </si>
  <si>
    <t>輔導員電子信箱</t>
    <phoneticPr fontId="3" type="noConversion"/>
  </si>
  <si>
    <t>承辦人員
(聯絡電話、電子信箱)</t>
    <phoneticPr fontId="3" type="noConversion"/>
  </si>
  <si>
    <t>政府部門</t>
    <phoneticPr fontId="3" type="noConversion"/>
  </si>
  <si>
    <t>花蓮縣政府</t>
    <phoneticPr fontId="3" type="noConversion"/>
  </si>
  <si>
    <t>A</t>
    <phoneticPr fontId="3" type="noConversion"/>
  </si>
  <si>
    <t>1.類別：
█政府部門
□非營利組織
□文化健康站</t>
    <phoneticPr fontId="3" type="noConversion"/>
  </si>
  <si>
    <t>原住民行政處</t>
    <phoneticPr fontId="3" type="noConversion"/>
  </si>
  <si>
    <t>花蓮縣花蓮市民權路123號</t>
    <phoneticPr fontId="3" type="noConversion"/>
  </si>
  <si>
    <t>1.週休二日，週一至週五上午8:00上班至17:30下班，12:00至13:30休息。每二週工作總時數80小時。
2.工讀內容:行政庶務、文書資料處理、公文遞送、環境清潔等工作及其他臨時交辦事項。</t>
    <phoneticPr fontId="3" type="noConversion"/>
  </si>
  <si>
    <t>(1)協助本府原住民行政處辦理各項原住民族活動及政策推展，例如：聯合豐年節系列活動等。
(2)完成一項暑期計畫，例如：一日小處長計畫等(視今年度規劃調整)。</t>
    <phoneticPr fontId="3" type="noConversion"/>
  </si>
  <si>
    <t>1.一般資格：依本計畫第伍點第二項規定實施對象。
2.專長資格：無。</t>
    <phoneticPr fontId="3" type="noConversion"/>
  </si>
  <si>
    <t xml:space="preserve">    本府於112年度進用3名暑期工讀生，協助原住民行政處各項原住民族事務，使工讀生於暑假期間體驗到公部門運作模式；學習職場禮儀；提升個人文書及基本應對能力。學生對於各項交辦任務抱持積極且樂於學習的態度，給予本處極大的幫助。
    112年度與往年不同的地方在於讓學生嘗試執行「一日小處長計畫」，鼓勵同學發揮創意規畫工作細節與進行方式，並讓工讀生實際身體力行完成整項計畫，建立其自信與成就，最終結果回響熱烈，非常成功，可見原青學生的無限可能。</t>
    <phoneticPr fontId="3" type="noConversion"/>
  </si>
  <si>
    <t>朱家甯</t>
    <phoneticPr fontId="3" type="noConversion"/>
  </si>
  <si>
    <t>03-8233200 #114</t>
    <phoneticPr fontId="3" type="noConversion"/>
  </si>
  <si>
    <t>kzh4328@hl.gov.tw</t>
    <phoneticPr fontId="3" type="noConversion"/>
  </si>
  <si>
    <t>花蓮縣消防局</t>
    <phoneticPr fontId="3" type="noConversion"/>
  </si>
  <si>
    <t>消防局</t>
    <phoneticPr fontId="3" type="noConversion"/>
  </si>
  <si>
    <t>970花蓮縣花蓮市中央路三段842號</t>
    <phoneticPr fontId="3" type="noConversion"/>
  </si>
  <si>
    <t>1.週休二日，週一至週五上午8:00上班至17:30下班，12:00至13:30休息。每二週工作總時數80小時。
2.工讀內容：文書處理、環境整理。</t>
    <phoneticPr fontId="3" type="noConversion"/>
  </si>
  <si>
    <t>無。</t>
    <phoneticPr fontId="3" type="noConversion"/>
  </si>
  <si>
    <t>劉威呈</t>
    <phoneticPr fontId="3" type="noConversion"/>
  </si>
  <si>
    <t>03-8462119 #3209</t>
    <phoneticPr fontId="3" type="noConversion"/>
  </si>
  <si>
    <t>f810405@nt.hicfd.gov.tw</t>
    <phoneticPr fontId="3" type="noConversion"/>
  </si>
  <si>
    <t>花蓮縣家庭教育中心</t>
    <phoneticPr fontId="3" type="noConversion"/>
  </si>
  <si>
    <t>家庭教育中心</t>
    <phoneticPr fontId="3" type="noConversion"/>
  </si>
  <si>
    <t>970花蓮縣花蓮市達固湖彎大路1號</t>
  </si>
  <si>
    <t>1.週休二日，週一至週五上午8:00上班至17:30下班，12:00至13:30休息。每二週工作總時數80小時。
2.工讀內容：協助辦理家庭教育相關計畫活動、整理辦公環境、文書處理、其他交辦事項。</t>
    <phoneticPr fontId="3" type="noConversion"/>
  </si>
  <si>
    <t>協助規劃辦理原住民族語教師性別教育研習、協助前往各鄉鎮市規劃辦理親職教育及性別教育活動(預計與各鄉鎮市原住民家庭服務中心、勵馨基金會花蓮分事務所、牛犁社區交流協會等或各文化健康站合作)及家庭教育相關活動。</t>
    <phoneticPr fontId="3" type="noConversion"/>
  </si>
  <si>
    <t>1.一般資格：具原住民身分、18歲以上至35歲以下。
2.專長資格：需畢業或就讀家庭教育(第一優先)、社會工作(第二)、民族發展(第三)等相關科系之大專院校以上學生，或據相關工作經驗1年以上。</t>
    <phoneticPr fontId="3" type="noConversion"/>
  </si>
  <si>
    <t>張喬茵</t>
    <phoneticPr fontId="3" type="noConversion"/>
  </si>
  <si>
    <t>0926-824085</t>
    <phoneticPr fontId="3" type="noConversion"/>
  </si>
  <si>
    <t>biyang0620@hlc.edu.tw</t>
    <phoneticPr fontId="3" type="noConversion"/>
  </si>
  <si>
    <t>花蓮縣花蓮市公所</t>
    <phoneticPr fontId="3" type="noConversion"/>
  </si>
  <si>
    <t>970花蓮縣花蓮市林森路252號</t>
    <phoneticPr fontId="3" type="noConversion"/>
  </si>
  <si>
    <t>1.週休二日，週一至週五上午8:00上班至17:30下班，12:00至13:30休息。每二週工作總時數80小時。
2.工讀內容：協助本所原住民族相關政策執行及業務推動(社會福利服務、產經發展、教育文化及其他庶務行政)。</t>
    <phoneticPr fontId="3" type="noConversion"/>
  </si>
  <si>
    <t>1.一般資格：依本計畫第伍點第二項規定實施對象。
2.專長資格：熟悉電腦操作及資料處理。</t>
    <phoneticPr fontId="3" type="noConversion"/>
  </si>
  <si>
    <t>1.工讀人數：1人。
2.成效：對原住民族業務專責單位執行相關業務或政策推行有初步了解，增加實務經驗。</t>
    <phoneticPr fontId="3" type="noConversion"/>
  </si>
  <si>
    <t>曾治學</t>
    <phoneticPr fontId="3" type="noConversion"/>
  </si>
  <si>
    <t>03-8322141 #138</t>
    <phoneticPr fontId="3" type="noConversion"/>
  </si>
  <si>
    <t>nohaz1010@nt.hualien.gov.tw</t>
    <phoneticPr fontId="3" type="noConversion"/>
  </si>
  <si>
    <t>花蓮縣吉安鄉公所</t>
    <phoneticPr fontId="3" type="noConversion"/>
  </si>
  <si>
    <t>1.原住民事務所
2.吉安阿美族文化館</t>
    <phoneticPr fontId="3" type="noConversion"/>
  </si>
  <si>
    <t>1.花蓮縣吉安鄉吉安村吉安路二段65號
2.花蓮縣吉安鄉南昌村文化五街43號</t>
    <phoneticPr fontId="3" type="noConversion"/>
  </si>
  <si>
    <t>1.週休二日，週一至週五上午8:00上班至17:30下班，12:00至13:30休息。每二週工作總時數80小時。
2.工讀內容：協助本所辦理原住民文化及社會福利業務，但不涉及財政及危險性工作。</t>
    <phoneticPr fontId="3" type="noConversion"/>
  </si>
  <si>
    <t>參與協助本所各項活動策畫、公益服務、文化傳統活動行政支援或其他創新文化體驗等。</t>
    <phoneticPr fontId="3" type="noConversion"/>
  </si>
  <si>
    <t>1.一般資格：依本計畫第伍點第二項規定實施對象。
2.專長資格：熟悉電腦文書操作。</t>
    <phoneticPr fontId="3" type="noConversion"/>
  </si>
  <si>
    <t>1.工讀人數：2人。
2.提供本鄉2個工讀名額，透過職場體驗了解職場生態及產業發展趨勢，提高未來返回原鄉就業意願。</t>
    <phoneticPr fontId="3" type="noConversion"/>
  </si>
  <si>
    <t>周美華</t>
    <phoneticPr fontId="3" type="noConversion"/>
  </si>
  <si>
    <t>03-8545586 #15</t>
    <phoneticPr fontId="3" type="noConversion"/>
  </si>
  <si>
    <t>bk19@nt.ji-an.gov.tw</t>
    <phoneticPr fontId="3" type="noConversion"/>
  </si>
  <si>
    <t>花蓮縣新城鄉公所</t>
    <phoneticPr fontId="3" type="noConversion"/>
  </si>
  <si>
    <t>原住民事務所</t>
    <phoneticPr fontId="3" type="noConversion"/>
  </si>
  <si>
    <t>1.新城鄉大漢村光復路570號(新城鄉公所)
2.新城鄉大安街1號(原住民多功能活動中心)</t>
    <phoneticPr fontId="3" type="noConversion"/>
  </si>
  <si>
    <t>1.週休二日，週一至週五上午8:00上班至17:30下班，12:00至13:30休息。每二週工作總時數80小時。
2.工讀內容：協助辦理轄內部落各項文化祭儀、傳統運動會等相關活動及各類文書作業。</t>
    <phoneticPr fontId="3" type="noConversion"/>
  </si>
  <si>
    <t>預計辦理小學兒童族語及文化成長營、協助策劃傳統運動會、參與部落豐年祭等。</t>
    <phoneticPr fontId="3" type="noConversion"/>
  </si>
  <si>
    <t>1.一般資格：理解部落文化、能主動協助交辦事項並積極參與。
2.專長資格：社福、文化、語言相關科系。</t>
    <phoneticPr fontId="3" type="noConversion"/>
  </si>
  <si>
    <t>1.工讀人數：2人。
2.成效：協助本所完成112年度原住民族兒童育樂成長營、112年度傳統競技運動會、各部落豐年祭。</t>
    <phoneticPr fontId="3" type="noConversion"/>
  </si>
  <si>
    <t>鄭嘉晉</t>
    <phoneticPr fontId="3" type="noConversion"/>
  </si>
  <si>
    <t>03-8267223 #192</t>
    <phoneticPr fontId="3" type="noConversion"/>
  </si>
  <si>
    <t>af05@nt.sinchen.gov.tw</t>
    <phoneticPr fontId="3" type="noConversion"/>
  </si>
  <si>
    <t>花蓮縣秀林鄉公所</t>
    <phoneticPr fontId="3" type="noConversion"/>
  </si>
  <si>
    <t>(1)花蓮縣秀林鄉公所
(2)太魯閣族文創產業園區
(3)布拉旦旅遊諮詢中心
(4)慕谷慕魚旅遊諮詢中心</t>
    <phoneticPr fontId="3" type="noConversion"/>
  </si>
  <si>
    <t>(1)花蓮縣秀林鄉秀林村秀林路62號
(2)花蓮縣秀林鄉富世村10鄰218-4號
(3)花蓮縣秀林鄉三棧路
(4)花蓮縣秀林鄉榕樹1鄰2號</t>
    <phoneticPr fontId="3" type="noConversion"/>
  </si>
  <si>
    <t>1.週休二日，週一至週五上午8:00上班至17:00下班，12:00至13:00休息；或依園區上班時間每週日、一休館，上班時間為上午8:00至16:00。每二週工作總時數80小時。
2.工作內容：協助公所行政文書彙整、觀光產業資料彙整、文化傳承保存工作等。</t>
    <phoneticPr fontId="3" type="noConversion"/>
  </si>
  <si>
    <t>協助執行布拉旦旅遊尋中心、慕谷慕魚旅遊諮詢中心、太魯閣族文創產業園區策展活動、協助暑期產業市集活動。</t>
    <phoneticPr fontId="3" type="noConversion"/>
  </si>
  <si>
    <t>1.一般資格：依本計畫第伍點第二項規定實施對象。
2.專長資格：具簡單文書處理能力，認識原住民族文化。</t>
    <phoneticPr fontId="3" type="noConversion"/>
  </si>
  <si>
    <t>1.工讀人數：3人。
2.成效：
(1)工作技能提升、學習職場認識與同事相處之上進態度、對未來職涯規劃具有更多方向及目標。
(2)旅遊諮詢服務約600人次。
(3)黃金海岸生活潔淨灘活動估計民眾清除海銀廢棄物約180公斤。</t>
    <phoneticPr fontId="3" type="noConversion"/>
  </si>
  <si>
    <t>洪韋映潔</t>
    <phoneticPr fontId="3" type="noConversion"/>
  </si>
  <si>
    <t>03-8612116 #716</t>
    <phoneticPr fontId="3" type="noConversion"/>
  </si>
  <si>
    <t>Xiulin1806@nt.shlin.gov.tw</t>
    <phoneticPr fontId="3" type="noConversion"/>
  </si>
  <si>
    <t>花蓮縣光復鄉公所</t>
    <phoneticPr fontId="3" type="noConversion"/>
  </si>
  <si>
    <t>花蓮縣光復鄉中華路257號</t>
    <phoneticPr fontId="3" type="noConversion"/>
  </si>
  <si>
    <t>1.週休二日，週一至週五上午8:00上班至17:30下班，12:00至13:30休息。每二週工作總時數80小時。
2.工讀內容：行原課-原住民輔導業務、教育文化活動、家用桶裝瓦斯差價業務、歲時祭儀活動、原住民保留地業務與協助其他交辦事項。</t>
    <phoneticPr fontId="3" type="noConversion"/>
  </si>
  <si>
    <t>文化傳統田野採集及語料採集等。</t>
    <phoneticPr fontId="3" type="noConversion"/>
  </si>
  <si>
    <t>1.一般資格：依本計畫第伍點第二項規定實施對象。
2.專長資格：以原住民行政相關科系為優先順序。</t>
    <phoneticPr fontId="3" type="noConversion"/>
  </si>
  <si>
    <t>1.工讀人數：2人。
2.成效：協助原住民輔導業務、歲時祭儀活動、教育文化業務、原住民保留地業務及協助其他交辦事項。</t>
    <phoneticPr fontId="3" type="noConversion"/>
  </si>
  <si>
    <t>許全傑</t>
    <phoneticPr fontId="3" type="noConversion"/>
  </si>
  <si>
    <t>03-8702206 #170</t>
    <phoneticPr fontId="3" type="noConversion"/>
  </si>
  <si>
    <t>guangfu409@nt.guangfu.gov.tw</t>
    <phoneticPr fontId="3" type="noConversion"/>
  </si>
  <si>
    <t>花蓮縣萬榮鄉公所</t>
    <phoneticPr fontId="3" type="noConversion"/>
  </si>
  <si>
    <t>(1)花蓮縣萬榮鄉公所
(2)花蓮縣萬榮鄉原住民文物館</t>
    <phoneticPr fontId="3" type="noConversion"/>
  </si>
  <si>
    <t>(1)花蓮縣萬榮鄉萬榮村1鄰19號
(2)花蓮縣萬榮鄉萬榮村5鄰124號</t>
    <phoneticPr fontId="3" type="noConversion"/>
  </si>
  <si>
    <t>1.週休二日；週一至週五08:00上班，17:00下班，12:00至13:00休息。
2.工讀內容：
(1)本所
A.協助本所文化暨觀光課籌辦各項活動及處理一般行政作業。
B.協助項會議、座談會、研習等相關事宜。
C.協助主計室、環殯所、民政課、社福所處理一般行政作業。
D.協助圖書館相關館藏管理、資訊管理、部落閱讀推廣活動等業務。
E.其他臨時性交辦事項。
(2)花蓮縣萬榮鄉原住民文物館：協助相關原住民文化展覽、推廣及文物典藏管理業務。</t>
    <phoneticPr fontId="3" type="noConversion"/>
  </si>
  <si>
    <t>1.一般資格：依本計畫第伍點第二項規定實施對象。
2.專長資格：
(1)本所：以觀光休閒、藝術設計、民族文化、人文社會科學、資訊管理、社會工作或會計相關科系為優先。
(2)花蓮縣萬榮鄉原住民文物館：以民族、文化或人文社會科學相關科系為優先。</t>
    <phoneticPr fontId="3" type="noConversion"/>
  </si>
  <si>
    <t>1.工讀人數：2人。
2.成效：提升工作技能、增進職場認識及協調應變能力，對未來職涯規劃有更多方向及目標。</t>
    <phoneticPr fontId="3" type="noConversion"/>
  </si>
  <si>
    <t>賴可謙</t>
    <phoneticPr fontId="3" type="noConversion"/>
  </si>
  <si>
    <t>03-8751321 #236</t>
    <phoneticPr fontId="3" type="noConversion"/>
  </si>
  <si>
    <t>a780615@wanrung.gov.tw</t>
    <phoneticPr fontId="3" type="noConversion"/>
  </si>
  <si>
    <t>花蓮縣瑞穗鄉公所</t>
    <phoneticPr fontId="3" type="noConversion"/>
  </si>
  <si>
    <t>花蓮縣瑞穗鄉成功南路19號</t>
    <phoneticPr fontId="3" type="noConversion"/>
  </si>
  <si>
    <t>1.週休二日，週一至週五上午8:00上班至17:00下班，12:00至13:00休息。每二週工作總時數80小時。
2.工讀內容：
(1)原住民行政課-具學習性，協助公文處理、資料建檔及臨時交辦事項。
(2)行政室-文書處理、核銷、檔案整理及其他交辦事項。
(3)殯葬暨公共造產管理所-協助本管理所所轄業務土地資料(含空拍及建檔)彙整作業及臨時交辦事項。</t>
    <phoneticPr fontId="3" type="noConversion"/>
  </si>
  <si>
    <t>(1)原住民行政課-協助宣導及策展活動。
(2)殯葬暨公共造產管理所-培養工讀人員了解公務土地管理作業及空拍機遭作技巧。</t>
    <phoneticPr fontId="3" type="noConversion"/>
  </si>
  <si>
    <t>1.一般資格：依本計畫第伍點第二項規定實施對象。
2.專長資格：
(1)熱心負責、基本文書處理。
(2)WORD、EXCEL中打、英打等文書處理能力。
(3)電腦文及網路基本操作使用。</t>
    <phoneticPr fontId="3" type="noConversion"/>
  </si>
  <si>
    <t>1.工讀人數：2人。
2.成效：
(1)藉由本計畫使工讀生們近距離認識各種職場狀況、工作實務與解決方法。瞭解原住民族各領域事務與文化發展、社區與產業發展等面貌，增進對原住民族事務與產業的認同與興趣。
(2)體驗職場事務及應對，並增進文書處理技能。
(3)以利規劃相關殯葬設施，提供民眾優質環境。</t>
    <phoneticPr fontId="3" type="noConversion"/>
  </si>
  <si>
    <t>陳泰源</t>
    <phoneticPr fontId="3" type="noConversion"/>
  </si>
  <si>
    <t>03-8872222 #182</t>
    <phoneticPr fontId="3" type="noConversion"/>
  </si>
  <si>
    <t>a0975085963@nt.juisui.gov.tw</t>
    <phoneticPr fontId="3" type="noConversion"/>
  </si>
  <si>
    <t>花蓮縣卓溪鄉公所</t>
    <phoneticPr fontId="3" type="noConversion"/>
  </si>
  <si>
    <t>花蓮縣卓溪鄉67號</t>
    <phoneticPr fontId="3" type="noConversion"/>
  </si>
  <si>
    <t>1.週休二日，週一至週五上午8:00上班至17:00下班，12:00至13:00休息。每二週工作總時數80小時。
2.工讀內容：
(1)協助本所各課室行政文書資料建檔及彙整，以及其他臨時交辦事項。
(2)協助本所籌辦屬期間各項活動。
(3)預列需求單位：本所民政課。</t>
    <phoneticPr fontId="3" type="noConversion"/>
  </si>
  <si>
    <t>(1)推廣學習本鄉傳統手工藝製作。
(2)協助本鄉文化祭儀活動、暑期英語族語營活動。</t>
    <phoneticPr fontId="3" type="noConversion"/>
  </si>
  <si>
    <t>1.一般資格：依本計畫第伍點第二項規定實施對象。
2.專長資格：以原住民相關科系為佳，對公家機關事務有興趣者，熟諳基本電腦文書。</t>
    <phoneticPr fontId="3" type="noConversion"/>
  </si>
  <si>
    <t>1.工讀人數：3人。
2.成效：工讀人員教育訓練參加率達100%，且交辦事項皆能如期完成，工讀成果含協助完成瓦斯補助案件整理及登打共計1,103件、協助本鄉英語營、族語營活動、及學習本鄉文創手工藝品製作，並於活動中展示。</t>
    <phoneticPr fontId="3" type="noConversion"/>
  </si>
  <si>
    <t>余志傑</t>
    <phoneticPr fontId="3" type="noConversion"/>
  </si>
  <si>
    <t>03-8883118 #205</t>
    <phoneticPr fontId="3" type="noConversion"/>
  </si>
  <si>
    <t>jacobcivi12014@gmail.com</t>
    <phoneticPr fontId="3" type="noConversion"/>
  </si>
  <si>
    <t>花蓮縣玉里鎮公所</t>
    <phoneticPr fontId="3" type="noConversion"/>
  </si>
  <si>
    <t>花蓮縣玉里鎮中正路148號</t>
    <phoneticPr fontId="3" type="noConversion"/>
  </si>
  <si>
    <t>1.週休二日，週一至週五上午8:00上班至17:30下班，12:00至13:30休息。每二週工作總時數80小時。
2.工讀內容：
(1)協助公文處理、資料建檔、活動辦理、宣導活動等。
(2)協助業務推動。
(3)其他臨時交辦事項。</t>
    <phoneticPr fontId="3" type="noConversion"/>
  </si>
  <si>
    <t>協助活動策畫、公益服務、文化傳統活動等。</t>
    <phoneticPr fontId="3" type="noConversion"/>
  </si>
  <si>
    <t>1.工讀人數：2人。
2.成效：
(1)提升服務品質及促進專案管理機制。
(2)建置原住民保留地申請案件管理，建立歸檔編號機制，俾利調案及辦理的管控。</t>
    <phoneticPr fontId="3" type="noConversion"/>
  </si>
  <si>
    <t>陳忠生</t>
    <phoneticPr fontId="3" type="noConversion"/>
  </si>
  <si>
    <t>03-8880995</t>
    <phoneticPr fontId="3" type="noConversion"/>
  </si>
  <si>
    <t>jane2006@hlyl.gov.tw</t>
    <phoneticPr fontId="3" type="noConversion"/>
  </si>
  <si>
    <t>花蓮縣豐濱鄉公所</t>
    <phoneticPr fontId="3" type="noConversion"/>
  </si>
  <si>
    <t>花蓮縣豐濱鄉(村)光豐路32號</t>
    <phoneticPr fontId="3" type="noConversion"/>
  </si>
  <si>
    <t>1.週休二日，週一至週五上午8:00上班至17:00下班，12:00至13:00休息。每二週工作總時數80小時。
2.工讀內容：
(1)協助建設課工程資料整理併同系統上制作管理。
(2)協助圖書館圖書盤點及分級分類。</t>
    <phoneticPr fontId="3" type="noConversion"/>
  </si>
  <si>
    <t>1.工讀人數：0人。
2.成效：(過去參與本計畫成效)
(1)協助本所辦理豐年祭典等業務。
(2)協助本所彙整阿美族Cepo'戰役145週年追思活動籌備會議文件。
(3)協助本所辦理原住民相關綜合業務。</t>
    <phoneticPr fontId="3" type="noConversion"/>
  </si>
  <si>
    <t>吳若林</t>
    <phoneticPr fontId="3" type="noConversion"/>
  </si>
  <si>
    <t>03-8791350 #106</t>
    <phoneticPr fontId="3" type="noConversion"/>
  </si>
  <si>
    <t>fb1013@nt.feng-bin.gov.tw</t>
    <phoneticPr fontId="3" type="noConversion"/>
  </si>
  <si>
    <t>花蓮縣花蓮市衛生所</t>
    <phoneticPr fontId="3" type="noConversion"/>
  </si>
  <si>
    <t>花蓮縣花蓮市新興路200號</t>
    <phoneticPr fontId="3" type="noConversion"/>
  </si>
  <si>
    <t>1.週休二日，週一至週五上午8:00上班至17:30下班，12:00至13:30休息。每二週工作總時數80小時。
2.工讀內容：
(1)結合本所社區營造計畫參與社區部落各項活動。
(2)協助並體驗公部門業務。</t>
    <phoneticPr fontId="3" type="noConversion"/>
  </si>
  <si>
    <t>(1)基本公共衛生教育訓練。
(2)參加社區部落各項篩檢活動。
(3)協助推廣健康及衛教知識至社區部落。</t>
    <phoneticPr fontId="3" type="noConversion"/>
  </si>
  <si>
    <t>1.一般資格：依本計畫第伍點第二項規定實施對象。
2.專長資格：社會學系、社工學系、醫事相關學系、公共衛生學系等等。</t>
    <phoneticPr fontId="3" type="noConversion"/>
  </si>
  <si>
    <t>1.工讀人數：2人。
2.成效：112年申請2為工讀生名額，帶領學生參與部落及社區營造等各項活動，並協辦衛生所各項業務，體驗公務職場。讓工讀生瞭解體認返鄉服務的使命感及重要性，圓滿完成計畫，已報送辦理核銷完畢。</t>
    <phoneticPr fontId="3" type="noConversion"/>
  </si>
  <si>
    <t>劉宣均</t>
    <phoneticPr fontId="3" type="noConversion"/>
  </si>
  <si>
    <t>03-8230232 #212</t>
    <phoneticPr fontId="3" type="noConversion"/>
  </si>
  <si>
    <t>hualien8230232@gmail.com</t>
    <phoneticPr fontId="3" type="noConversion"/>
  </si>
  <si>
    <t>花蓮縣新城鄉衛生所</t>
    <phoneticPr fontId="3" type="noConversion"/>
  </si>
  <si>
    <t>花蓮縣新城鄉北埔村北埔路100號</t>
    <phoneticPr fontId="3" type="noConversion"/>
  </si>
  <si>
    <t>1.週休二日，週一至週五上午8:00上班至17:30下班，12:00至13:30休息。每二週工作總時數80小時。
2.工讀內容：
(1)簡易文書、宣導文宣及影片作業。
(2)協助前來就診之民眾衛教及填寫基本資料。
(3)協助鄉內公共衛生活動與簡易行政。
(4)臨時交辦事項。</t>
    <phoneticPr fontId="3" type="noConversion"/>
  </si>
  <si>
    <t>參加社區相關衛教活動策畫及公益服務、參加部落健康計畫活動。</t>
    <phoneticPr fontId="3" type="noConversion"/>
  </si>
  <si>
    <t>1.一般資格：有機車駕照及簡易電腦文書處理。
2.專長資格：不限醫事及公衛相關科系。</t>
    <phoneticPr fontId="3" type="noConversion"/>
  </si>
  <si>
    <t>1.工讀人數：2人。
2.成效：
(1)工讀生協助引導就診之民眾，所短民眾就醫時間。
(2)協助簡易文書登打及資料整理，加速資訊數位化。
(3)協助社區公共衛生活動前置準備作業及行政工作，提高醫療行政服務。</t>
    <phoneticPr fontId="3" type="noConversion"/>
  </si>
  <si>
    <t>呂雅聖</t>
    <phoneticPr fontId="3" type="noConversion"/>
  </si>
  <si>
    <t>03-8266781 #310</t>
    <phoneticPr fontId="3" type="noConversion"/>
  </si>
  <si>
    <t>husung12@yahoo.com.tw</t>
    <phoneticPr fontId="3" type="noConversion"/>
  </si>
  <si>
    <t>花蓮縣壽豐鄉衛生所</t>
    <phoneticPr fontId="3" type="noConversion"/>
  </si>
  <si>
    <t>花蓮縣壽豐鄉壽豐村公園路28巷10號</t>
    <phoneticPr fontId="3" type="noConversion"/>
  </si>
  <si>
    <t>1.週休二日，週一至週五上午8:00上班至17:30下班，12:00至13:30休息。每二週工作總時數80小時。
2.工讀內容：協助綜合保健業務、行政業務及臨時交辦事項。</t>
    <phoneticPr fontId="3" type="noConversion"/>
  </si>
  <si>
    <t>1.工讀人數：2人。
2.成效：本計畫讓暑期工讀生學習衛生所公共衛生各項業務，讓他們接觸到與學校所學不同的領域，可提前適應職場。</t>
    <phoneticPr fontId="3" type="noConversion"/>
  </si>
  <si>
    <t>朱麗玲</t>
    <phoneticPr fontId="3" type="noConversion"/>
  </si>
  <si>
    <t>03-8652101 @225</t>
    <phoneticPr fontId="3" type="noConversion"/>
  </si>
  <si>
    <t>u581105@gmail.com</t>
    <phoneticPr fontId="3" type="noConversion"/>
  </si>
  <si>
    <t>張聰仁</t>
    <phoneticPr fontId="3" type="noConversion"/>
  </si>
  <si>
    <t>03-8652101 @217</t>
    <phoneticPr fontId="3" type="noConversion"/>
  </si>
  <si>
    <t>a65321@ms58.hinet.net</t>
    <phoneticPr fontId="3" type="noConversion"/>
  </si>
  <si>
    <t>花蓮縣瑞穗鄉衛生所</t>
    <phoneticPr fontId="3" type="noConversion"/>
  </si>
  <si>
    <t>花蓮縣瑞穗鄉民生街75號</t>
    <phoneticPr fontId="3" type="noConversion"/>
  </si>
  <si>
    <t>1.週休二日，週一至週五上午8:00上班至17:30下班，12:00至13:30休息。每二週工作總時數80小時。
2.工讀內容：協助偏鄉遠距醫療及巡迴醫療服務、綜合業務宣導(健促、長照)及統計分析滿意度調查。</t>
    <phoneticPr fontId="3" type="noConversion"/>
  </si>
  <si>
    <t>暑期工讀期間與暑期醫療學系學生共同分享並瞭解未來生涯去向。</t>
    <phoneticPr fontId="3" type="noConversion"/>
  </si>
  <si>
    <t>1.工讀人數：1人。
2.成效：本所112年度申請暑期工讀共有1位工讀生；協助量測體溫血壓、巡迴醫療服務及公衛健康促進、長期照顧業務宣導服務。</t>
    <phoneticPr fontId="3" type="noConversion"/>
  </si>
  <si>
    <t>楊巾蓓</t>
    <phoneticPr fontId="3" type="noConversion"/>
  </si>
  <si>
    <t>03-8872045 #25</t>
    <phoneticPr fontId="3" type="noConversion"/>
  </si>
  <si>
    <t>meload0305@yahoo.com.tw</t>
    <phoneticPr fontId="3" type="noConversion"/>
  </si>
  <si>
    <t>花蓮縣豐濱鄉衛生所</t>
    <phoneticPr fontId="3" type="noConversion"/>
  </si>
  <si>
    <t>花蓮縣豐濱鄉(村)光豐路39號</t>
    <phoneticPr fontId="3" type="noConversion"/>
  </si>
  <si>
    <t>1.週休二日，週一至週五上午8:00上班至17:00下班，12:00至13:00休息。每二週工作總時數80小時。
2.工讀內容：協助長照及衛生行政業務。</t>
    <phoneticPr fontId="3" type="noConversion"/>
  </si>
  <si>
    <t>參與本所失智據點活動規劃及設計。</t>
    <phoneticPr fontId="3" type="noConversion"/>
  </si>
  <si>
    <t>1.一般資格：無限制。
2.專長資格：醫藥衛生學群科系。</t>
    <phoneticPr fontId="3" type="noConversion"/>
  </si>
  <si>
    <t>鄭傅丞</t>
    <phoneticPr fontId="3" type="noConversion"/>
  </si>
  <si>
    <t>03-8791156</t>
    <phoneticPr fontId="3" type="noConversion"/>
  </si>
  <si>
    <t>saintaltar@gmail.com</t>
    <phoneticPr fontId="3" type="noConversion"/>
  </si>
  <si>
    <t>花蓮縣富里鄉衛生所</t>
    <phoneticPr fontId="3" type="noConversion"/>
  </si>
  <si>
    <t>花蓮縣富里鄉中山路203號</t>
    <phoneticPr fontId="3" type="noConversion"/>
  </si>
  <si>
    <t>1.週休二日，週一至週五上午8:00上班至17:30下班，12:00至13:30休息。每二週工作總時數80小時。
2.工讀內容：
(1)協助牙科部落宣導工作。
(2)製作阿美族與口腔衛教簡報、手冊。
(3)協助本所辦理原住民相關業務。</t>
    <phoneticPr fontId="3" type="noConversion"/>
  </si>
  <si>
    <t>1.一般資格：依本計畫第伍點第二項規定實施對象。
2.專長資格：熟悉office文書作業系統(WORD、EXCEL、POWER POINT)</t>
    <phoneticPr fontId="3" type="noConversion"/>
  </si>
  <si>
    <t>簡秀峰</t>
    <phoneticPr fontId="3" type="noConversion"/>
  </si>
  <si>
    <t>03-8831029 #25</t>
    <phoneticPr fontId="3" type="noConversion"/>
  </si>
  <si>
    <t>shioufon@yahoo.com.tw</t>
    <phoneticPr fontId="3" type="noConversion"/>
  </si>
  <si>
    <t>林大慶</t>
    <phoneticPr fontId="3" type="noConversion"/>
  </si>
  <si>
    <t>03-8831029 #16</t>
    <phoneticPr fontId="3" type="noConversion"/>
  </si>
  <si>
    <t>kulaslin@gmail.com</t>
    <phoneticPr fontId="3" type="noConversion"/>
  </si>
  <si>
    <t>花蓮縣花蓮市戶政事務所</t>
    <phoneticPr fontId="3" type="noConversion"/>
  </si>
  <si>
    <t>花蓮縣花蓮市復興街67號</t>
    <phoneticPr fontId="3" type="noConversion"/>
  </si>
  <si>
    <t>1.週休二日，週一至週五上午8:00上班至17:30下班，12:00至13:30休息。每二週工作總時數80小時。
2.工讀內容：
(1)戶籍登記申請書數位建檔掃描。
(2)整理檔案庫房。
(3)其他臨時交辦事項。</t>
    <phoneticPr fontId="3" type="noConversion"/>
  </si>
  <si>
    <t>1.一般資格：
(1)電腦輸入遭作。
(2)文書能力。
2.專長資格：無。</t>
    <phoneticPr fontId="3" type="noConversion"/>
  </si>
  <si>
    <t>林子曦</t>
    <phoneticPr fontId="3" type="noConversion"/>
  </si>
  <si>
    <t>03-8339641 #208</t>
    <phoneticPr fontId="3" type="noConversion"/>
  </si>
  <si>
    <t>affairs210@hl.gov.tw</t>
    <phoneticPr fontId="3" type="noConversion"/>
  </si>
  <si>
    <t>吳美嬅</t>
    <phoneticPr fontId="3" type="noConversion"/>
  </si>
  <si>
    <t>03-8339641 #207</t>
    <phoneticPr fontId="3" type="noConversion"/>
  </si>
  <si>
    <t>ru0100056@hl.gov.tw</t>
    <phoneticPr fontId="3" type="noConversion"/>
  </si>
  <si>
    <t>花蓮縣吉安鄉戶政事務所</t>
    <phoneticPr fontId="3" type="noConversion"/>
  </si>
  <si>
    <t>花蓮縣吉安鄉吉安路二段124巷6號</t>
    <phoneticPr fontId="3" type="noConversion"/>
  </si>
  <si>
    <t>1.週休二日，週一至週五上午8:00上班至17:30下班，12:00至13:30休息。每二週工作總時數80小時。
2.工讀內容：
(1)戶籍登記簿業整理。
(2)戶籍登記簿頁系統掃描建檔。
(3)協助檔案管理業務。
(4)文健站戶政業務宣導。
(5)原住民戶籍登記業務諮詢服務。</t>
    <phoneticPr fontId="3" type="noConversion"/>
  </si>
  <si>
    <t>(1)協助宣導活動策畫。
(2)原住民身分登記相關教育訓練。</t>
    <phoneticPr fontId="3" type="noConversion"/>
  </si>
  <si>
    <t>1.一般資格：
(1)電腦運用。
(2)文檔整理。
2.專長資格：
(1)宣導活動規劃。
(2)原住民族與基礎對話。</t>
    <phoneticPr fontId="3" type="noConversion"/>
  </si>
  <si>
    <t>王珮禎</t>
    <phoneticPr fontId="3" type="noConversion"/>
  </si>
  <si>
    <t>03-8528267 #2006</t>
    <phoneticPr fontId="3" type="noConversion"/>
  </si>
  <si>
    <t>hrjian8528267@gmail.com</t>
    <phoneticPr fontId="3" type="noConversion"/>
  </si>
  <si>
    <t>呂金生</t>
    <phoneticPr fontId="3" type="noConversion"/>
  </si>
  <si>
    <t>03-8528267 #2004</t>
    <phoneticPr fontId="3" type="noConversion"/>
  </si>
  <si>
    <t>lu3248@hl.gov.tw</t>
    <phoneticPr fontId="3" type="noConversion"/>
  </si>
  <si>
    <t>花蓮縣新城鄉戶政事務所</t>
    <phoneticPr fontId="3" type="noConversion"/>
  </si>
  <si>
    <t>花蓮縣新城鄉北埔路267號</t>
  </si>
  <si>
    <t>1.週休二日，週一至週五上午8:00上班至17:30下班，12:00至13:30休息。每二週工作總時數80小時。
2.工讀內容：
(1)資料掃描。
(2)資料建檔。
(3)其他交辦事項。</t>
    <phoneticPr fontId="3" type="noConversion"/>
  </si>
  <si>
    <t>公益活動(社區宣導戶籍登記)</t>
    <phoneticPr fontId="3" type="noConversion"/>
  </si>
  <si>
    <t>1.一般資格：在校生。
2.專長資格：電腦文書處理。</t>
    <phoneticPr fontId="3" type="noConversion"/>
  </si>
  <si>
    <t>江珍瑜</t>
    <phoneticPr fontId="3" type="noConversion"/>
  </si>
  <si>
    <t>03-8261040 #0</t>
    <phoneticPr fontId="3" type="noConversion"/>
  </si>
  <si>
    <t>yuwu558877@hl.gov.tw</t>
    <phoneticPr fontId="3" type="noConversion"/>
  </si>
  <si>
    <t>張譯丞</t>
    <phoneticPr fontId="3" type="noConversion"/>
  </si>
  <si>
    <t>03-8231040 #19</t>
    <phoneticPr fontId="3" type="noConversion"/>
  </si>
  <si>
    <t>花蓮縣秀林鄉戶政事務所</t>
    <phoneticPr fontId="3" type="noConversion"/>
  </si>
  <si>
    <t>花蓮縣秀林鄉秀林村12鄰秀林78號</t>
    <phoneticPr fontId="3" type="noConversion"/>
  </si>
  <si>
    <t>1.週休二日，週一至週五上午8:00上班至17:30下班，12:00至13:30休息。每二週工作總時數80小時。
2.工讀內容：協助本所歷史檔案申請書掃描、檔案室公文清查及整理。</t>
    <phoneticPr fontId="3" type="noConversion"/>
  </si>
  <si>
    <t>1.一般資格：簡易電腦系統操作。
2.專長資格：無。</t>
    <phoneticPr fontId="3" type="noConversion"/>
  </si>
  <si>
    <t>顏莉雲</t>
    <phoneticPr fontId="3" type="noConversion"/>
  </si>
  <si>
    <t>03-8611544 #110</t>
    <phoneticPr fontId="3" type="noConversion"/>
  </si>
  <si>
    <t>liyun0104@hl.gov.tw</t>
    <phoneticPr fontId="3" type="noConversion"/>
  </si>
  <si>
    <t>花蓮縣富里鄉戶政事務所</t>
    <phoneticPr fontId="3" type="noConversion"/>
  </si>
  <si>
    <t>花蓮縣富里鄉中山路144號</t>
  </si>
  <si>
    <t>1.週休二日，週一至週五上午8:00上班至17:30下班，12:00至13:30休息。每二週工作總時數80小時。
2.工讀內容：
(1)因應113年1月3日修正原住民身分法相關規定，整理戶及申請書。
(2)掃描戶籍檔存資料。
(3)登打戶籍申請資料。</t>
    <phoneticPr fontId="3" type="noConversion"/>
  </si>
  <si>
    <t>1.一般資格：基本電腦文處理。
2.專長資格：無特殊限制。</t>
    <phoneticPr fontId="3" type="noConversion"/>
  </si>
  <si>
    <t>蘇元勝</t>
    <phoneticPr fontId="3" type="noConversion"/>
  </si>
  <si>
    <t>03-8831529 #12</t>
    <phoneticPr fontId="3" type="noConversion"/>
  </si>
  <si>
    <t>fuli@hl.gov.tw</t>
    <phoneticPr fontId="3" type="noConversion"/>
  </si>
  <si>
    <t>劉芷廷</t>
    <phoneticPr fontId="3" type="noConversion"/>
  </si>
  <si>
    <t>03-8831529 #13</t>
    <phoneticPr fontId="3" type="noConversion"/>
  </si>
  <si>
    <t>花蓮縣立吉安國民中學</t>
    <phoneticPr fontId="3" type="noConversion"/>
  </si>
  <si>
    <t>花蓮縣吉安鄉中山路三段662號</t>
  </si>
  <si>
    <t>1.週休二日，週一至週五上午8:00上班至16:30下班，12:00至12:30休息。每二週工作總時數80小時。
2.工讀內容：
(1)協助本校相關行政業務資料建檔及彙整。
(2)協助本校暑期族與、社團學習營、暑期輔導等服務事項。
(3)校園校舍環境清潔整理、花草修剪等景觀綠美化維護工作。
(4)其他臨時交辦事項。</t>
    <phoneticPr fontId="3" type="noConversion"/>
  </si>
  <si>
    <t>1.一般資格：依本計畫第伍點第二項規定實施對象。
2.專長資格：
(1)熟悉office文書作業系統(EXCEL、WORD)作業處理能力。
(2)對學校事務具有高度興趣及公益服務的熱忱。</t>
    <phoneticPr fontId="3" type="noConversion"/>
  </si>
  <si>
    <t>1.工讀人數：0人。
2.其他工讀成效參考：
(1)近距離認識學校各處室現況、工作實務與解決方法、了解學校各領域教學事務與教育文化發展等面貌。
(2)增加職場實務經驗，培養正確職場態度以降低未來職場適應不良問題。</t>
    <phoneticPr fontId="3" type="noConversion"/>
  </si>
  <si>
    <t>陳晏萍</t>
    <phoneticPr fontId="3" type="noConversion"/>
  </si>
  <si>
    <t>03-8523136 #105</t>
    <phoneticPr fontId="3" type="noConversion"/>
  </si>
  <si>
    <t>ypchen@hlc.edu.tw</t>
    <phoneticPr fontId="3" type="noConversion"/>
  </si>
  <si>
    <t>鄔明盛(主任)</t>
    <phoneticPr fontId="3" type="noConversion"/>
  </si>
  <si>
    <t>03-8523136 #126</t>
    <phoneticPr fontId="3" type="noConversion"/>
  </si>
  <si>
    <t>smallturtlebox@gmail.com</t>
    <phoneticPr fontId="3" type="noConversion"/>
  </si>
  <si>
    <t>花蓮縣立富源國民中學</t>
    <phoneticPr fontId="3" type="noConversion"/>
  </si>
  <si>
    <t>花蓮縣光復鄉中山路一段2號</t>
    <phoneticPr fontId="3" type="noConversion"/>
  </si>
  <si>
    <t>1.週休二日，週一至週五上午8:00上班至16:30下班，12:00至12:30休息。每二週工作總時數80小時。
2.工讀內容：協助教學、協助行政、校園整理、校園美化。</t>
    <phoneticPr fontId="3" type="noConversion"/>
  </si>
  <si>
    <t>族語及文化傳承。</t>
    <phoneticPr fontId="3" type="noConversion"/>
  </si>
  <si>
    <t>1.一般資格：基本電腦文處理。
2.專長資格：美術專長。</t>
    <phoneticPr fontId="3" type="noConversion"/>
  </si>
  <si>
    <t>1.工讀人數：1人。
2.成效：完成圖書館圖書分類、校園綠美化、校園環境整理、電腦教室整理。</t>
    <phoneticPr fontId="3" type="noConversion"/>
  </si>
  <si>
    <t>蔡明和</t>
    <phoneticPr fontId="3" type="noConversion"/>
  </si>
  <si>
    <t>03-8811002 #19</t>
    <phoneticPr fontId="3" type="noConversion"/>
  </si>
  <si>
    <t>aa75512012@gmail.com</t>
    <phoneticPr fontId="3" type="noConversion"/>
  </si>
  <si>
    <t>花蓮縣吉安鄉化仁國民小學</t>
    <phoneticPr fontId="3" type="noConversion"/>
  </si>
  <si>
    <t>花蓮縣吉安鄉村東里11街83號</t>
  </si>
  <si>
    <t>1.週休二日，週一至週五上午8:00上班至16:30下班，12:00至12:30休息。每二週工作總時數80小時。
2.工讀內容：
(1)協助整理校田、花臺。
(2)整理適合小學生的原住民相關知識海報張貼於穿堂。
(3)接聽電話、轉知來電者需求。
(4)協助整理教科書。
(5)協助處理暑期輔導課之學生相關事務。
(6)協助會計、文書檔案處理。
(7)協助校園環境清潔維護。
(8)協助校園物品簡易維修。
(9)協助圖書整理。
(10)其他校園內之相關事務或工讀生能力範圍內負荷之事務。</t>
    <phoneticPr fontId="3" type="noConversion"/>
  </si>
  <si>
    <t>原住民文化、野菜知識整理、公布。</t>
    <phoneticPr fontId="3" type="noConversion"/>
  </si>
  <si>
    <t>1.一般資格：
(1)具備基本電腦文處理。
(2)能清楚表達自己需求，能清楚轉達他人交代事項。
(3)具備自己解決交通問題的能力。
(4)具備基本打掃能力。
(5)具備問候、打招呼禮貌。
(6)具備再學習意願。
2.專長資格：無。</t>
    <phoneticPr fontId="3" type="noConversion"/>
  </si>
  <si>
    <t>1.工讀人數：2人。
2.成效：
(1)能從工讀過程中了解小學校園基本狀況。
(2)能在工讀期間了解小學生特質。
(3)能在工讀中自我成長，對職場有基本體驗。
(4)能將自己知道的原民相關知識整理後，以海報或其他書面呈現。</t>
    <phoneticPr fontId="3" type="noConversion"/>
  </si>
  <si>
    <t>鄭淑霞</t>
    <phoneticPr fontId="3" type="noConversion"/>
  </si>
  <si>
    <t>03-8528720 #303</t>
    <phoneticPr fontId="3" type="noConversion"/>
  </si>
  <si>
    <t>u8345912@yahoo.com.tw</t>
    <phoneticPr fontId="3" type="noConversion"/>
  </si>
  <si>
    <t>花蓮縣新城鄉北埔國民小學</t>
    <phoneticPr fontId="3" type="noConversion"/>
  </si>
  <si>
    <t>花蓮縣新城鄉北埔路170號</t>
    <phoneticPr fontId="3" type="noConversion"/>
  </si>
  <si>
    <t>1.週休二日，週一至週五上午7:40上班至16:40下班，11:40至12:40休息。每二週工作總時數80小時。
2.工讀內容：協助辦理總務處庶務及校園環境整理。</t>
    <phoneticPr fontId="3" type="noConversion"/>
  </si>
  <si>
    <t>1.一般資格：專科或大學院校以上在學學生。
2.專長資格：無。</t>
    <phoneticPr fontId="3" type="noConversion"/>
  </si>
  <si>
    <t>蔡佩芬</t>
    <phoneticPr fontId="3" type="noConversion"/>
  </si>
  <si>
    <t>03-8264624 #36</t>
    <phoneticPr fontId="3" type="noConversion"/>
  </si>
  <si>
    <t>peifen8810@gmail.com</t>
    <phoneticPr fontId="3" type="noConversion"/>
  </si>
  <si>
    <t>林晏瑋</t>
    <phoneticPr fontId="3" type="noConversion"/>
  </si>
  <si>
    <t>03-8264624 #38</t>
    <phoneticPr fontId="3" type="noConversion"/>
  </si>
  <si>
    <t>glachi024@gmail.com</t>
    <phoneticPr fontId="3" type="noConversion"/>
  </si>
  <si>
    <t>花蓮縣秀林鄉崇德國民小學</t>
    <phoneticPr fontId="3" type="noConversion"/>
  </si>
  <si>
    <t>花蓮縣秀林鄉崇德村崇德72號</t>
    <phoneticPr fontId="3" type="noConversion"/>
  </si>
  <si>
    <t>1.週休二日，週一至週五上午8:00上班至17:00下班，12:00至13:00休息。每二週工作總時數80小時。
2.工讀內容：協助暑期學生個別課業輔導及生活輔導；協助圖書館書籍整理及編目。</t>
    <phoneticPr fontId="3" type="noConversion"/>
  </si>
  <si>
    <t>依據工讀生專長及特質，學習規劃營隊課程，並與部落文化活動結合，進行多元學習。</t>
    <phoneticPr fontId="3" type="noConversion"/>
  </si>
  <si>
    <t>1.一般資格：依本計畫第伍點第二項規定實施對象。
2.專長資格：對陪伴學童學習有興趣者。</t>
    <phoneticPr fontId="3" type="noConversion"/>
  </si>
  <si>
    <t>1.工讀人數：2人。
2.成效：
(1)協助本校圖書館編目工作成效卓著。
(2)工讀人員教育訓練參與率達100%。</t>
    <phoneticPr fontId="3" type="noConversion"/>
  </si>
  <si>
    <t>陳怡禎</t>
    <phoneticPr fontId="3" type="noConversion"/>
  </si>
  <si>
    <t>03-8621220 #203</t>
    <phoneticPr fontId="3" type="noConversion"/>
  </si>
  <si>
    <t>sammiell30@hlc.edu.tw</t>
    <phoneticPr fontId="3" type="noConversion"/>
  </si>
  <si>
    <t>花蓮縣秀林鄉富世國民小學</t>
    <phoneticPr fontId="3" type="noConversion"/>
  </si>
  <si>
    <t>花蓮縣秀林鄉富世村127號</t>
    <phoneticPr fontId="3" type="noConversion"/>
  </si>
  <si>
    <t>1.週休二日，週一至週五上午8:00上班至17:00下班，12:00至13:00休息。每二週工作總時數80小時。
2.工讀內容：圖書室書籍點收、檢查、索書號標籤及晶片製作、協助借還書籍、會計資料整理與文件掃描及影印；專任教室及戶外環境整理；其他交辦事項。</t>
    <phoneticPr fontId="3" type="noConversion"/>
  </si>
  <si>
    <t>新興科技訓練、太魯閣族文化及自然生態體驗。</t>
    <phoneticPr fontId="3" type="noConversion"/>
  </si>
  <si>
    <t>1.工讀人數：1人。
2.成效：
(1)協助校園環境整理、學生暑期活動、會計資料、教科書整理及創校百週年美展，並能配合及完成其他交辦工作室項。
(2)暑期工讀生活饋及收穫：不僅提升了工作技能及應變能力，也認識職場生態，並且增進文化認同感；學校單位在工作上都能給予適當幫助，希望能再來這裡工讀。,</t>
    <phoneticPr fontId="3" type="noConversion"/>
  </si>
  <si>
    <t>温莉美</t>
    <phoneticPr fontId="3" type="noConversion"/>
  </si>
  <si>
    <t>03-8611431 #12</t>
    <phoneticPr fontId="3" type="noConversion"/>
  </si>
  <si>
    <t>u8572488@gmail.com</t>
    <phoneticPr fontId="3" type="noConversion"/>
  </si>
  <si>
    <t>黃許志光</t>
    <phoneticPr fontId="3" type="noConversion"/>
  </si>
  <si>
    <t>03-8611431 #16</t>
    <phoneticPr fontId="3" type="noConversion"/>
  </si>
  <si>
    <t>lung1968@hlc.edu.tw</t>
    <phoneticPr fontId="3" type="noConversion"/>
  </si>
  <si>
    <t>花蓮縣壽豐鄉水璉國民小學</t>
    <phoneticPr fontId="3" type="noConversion"/>
  </si>
  <si>
    <t>花蓮縣壽豐鄉水璉村水璉二街20號</t>
    <phoneticPr fontId="3" type="noConversion"/>
  </si>
  <si>
    <t>1.週休二日，週一至週五上午8:00上班至16:00下班，12:00至13:00間彈性休息。每二週工作總時數80小時。
2.工讀內容：協助辦理暑期夏日樂學……等活動及圖書室管理。</t>
    <phoneticPr fontId="3" type="noConversion"/>
  </si>
  <si>
    <t>1.工讀人數：1人。
2.成效：工讀生表現良好，助於本校圖書建檔及夏日樂學活動。</t>
    <phoneticPr fontId="3" type="noConversion"/>
  </si>
  <si>
    <t>德菲．韶瑪</t>
    <phoneticPr fontId="3" type="noConversion"/>
  </si>
  <si>
    <t>03-8601228 #12</t>
    <phoneticPr fontId="3" type="noConversion"/>
  </si>
  <si>
    <t>tefir530@gmail.com</t>
    <phoneticPr fontId="3" type="noConversion"/>
  </si>
  <si>
    <t>高韻軒</t>
    <phoneticPr fontId="3" type="noConversion"/>
  </si>
  <si>
    <t>03-8601228 #13</t>
    <phoneticPr fontId="3" type="noConversion"/>
  </si>
  <si>
    <t>davong1155@gmail.com</t>
    <phoneticPr fontId="3" type="noConversion"/>
  </si>
  <si>
    <t>花蓮縣光復鄉太巴塱國民小學</t>
    <phoneticPr fontId="3" type="noConversion"/>
  </si>
  <si>
    <t>花蓮縣光復鄉中正路二段23號</t>
  </si>
  <si>
    <t>1.週休二日，週一至週五上午8:00上班至16:30下班，12:00至12:30休息。每二週工作總時數80小時。
2.工讀內容：學校文化課程、暑期活動、行政庶務資料處理等協助。</t>
    <phoneticPr fontId="3" type="noConversion"/>
  </si>
  <si>
    <t>學生小論文專題文化研究協助-「Tafalong」白螃蟹的前世今生。</t>
    <phoneticPr fontId="3" type="noConversion"/>
  </si>
  <si>
    <t>1.一般資格：不分科系。
2.專長資格：族群文化、民族發展、教育、音樂藝術等相關科系。</t>
    <phoneticPr fontId="3" type="noConversion"/>
  </si>
  <si>
    <t>高耿章</t>
    <phoneticPr fontId="3" type="noConversion"/>
  </si>
  <si>
    <t>0932-721980</t>
    <phoneticPr fontId="3" type="noConversion"/>
  </si>
  <si>
    <t>cte1149@gmail.com</t>
    <phoneticPr fontId="3" type="noConversion"/>
  </si>
  <si>
    <t>劉從義</t>
    <phoneticPr fontId="3" type="noConversion"/>
  </si>
  <si>
    <t>0919-345049</t>
    <phoneticPr fontId="3" type="noConversion"/>
  </si>
  <si>
    <t>ms940725@yahoo.com.tw</t>
    <phoneticPr fontId="3" type="noConversion"/>
  </si>
  <si>
    <t>花蓮縣萬榮鄉馬遠國民小學</t>
    <phoneticPr fontId="3" type="noConversion"/>
  </si>
  <si>
    <t>花蓮縣萬榮鄉馬遠村2鄰39號</t>
    <phoneticPr fontId="3" type="noConversion"/>
  </si>
  <si>
    <t>1.週休二日，週一至週五上午8:00上班至16:30下班，12:00至12:30休息。每二週工作總時數80小時。
2.工讀內容：校園環境整理、學生課業輔導、活動協助與庶務作業。</t>
    <phoneticPr fontId="3" type="noConversion"/>
  </si>
  <si>
    <t>本校為布農小學，到校可感受布農文化的氛圍，體驗布農文化。</t>
    <phoneticPr fontId="3" type="noConversion"/>
  </si>
  <si>
    <t>1.工讀人數：2人。
2.成效：本校連續三年參加，該計畫確實增添學校行政人力，完成眾多工作任務且成效良好。</t>
    <phoneticPr fontId="3" type="noConversion"/>
  </si>
  <si>
    <t>吳尉綺</t>
    <phoneticPr fontId="3" type="noConversion"/>
  </si>
  <si>
    <t>03-8811371</t>
    <phoneticPr fontId="3" type="noConversion"/>
  </si>
  <si>
    <t>weychii1024@gmail.com</t>
    <phoneticPr fontId="3" type="noConversion"/>
  </si>
  <si>
    <t>花蓮縣瑞穗鄉富源國民小學</t>
    <phoneticPr fontId="3" type="noConversion"/>
  </si>
  <si>
    <t>花蓮縣瑞穗鄉富源村學士路30號</t>
    <phoneticPr fontId="3" type="noConversion"/>
  </si>
  <si>
    <t>1.週休二日，週一至週五上午8:00上班至17:00下班，12:00至13:00休息。每二週工作總時數80小時。
2.工讀內容：
(1)整理檔案室、儲藏室的物品做整理、裝箱、分類、標註等。
(2)校園清潔整理。
(3)圖書登錄、圖書及架位整理。</t>
    <phoneticPr fontId="3" type="noConversion"/>
  </si>
  <si>
    <t>1.一般資格：大學不限科系。
2.專長資格：無。</t>
    <phoneticPr fontId="3" type="noConversion"/>
  </si>
  <si>
    <t>1.工讀人數：2人。
2.成效：七月工作成效還好，但八月份的工作成效不佳。</t>
    <phoneticPr fontId="3" type="noConversion"/>
  </si>
  <si>
    <t>張馨云</t>
    <phoneticPr fontId="3" type="noConversion"/>
  </si>
  <si>
    <t>03-8811029 #12</t>
    <phoneticPr fontId="3" type="noConversion"/>
  </si>
  <si>
    <t>angelaccya@hlc.edu.tw</t>
    <phoneticPr fontId="3" type="noConversion"/>
  </si>
  <si>
    <t>花蓮縣富里鄉萬寧國民小學</t>
    <phoneticPr fontId="3" type="noConversion"/>
  </si>
  <si>
    <t>花蓮縣富里鄉萬寧村鎮寧108號</t>
    <phoneticPr fontId="3" type="noConversion"/>
  </si>
  <si>
    <t>1.週休二日，週一至週五上午8:00上班至16:00下班，12:00至13:00間彈性休息。每二週工作總時數80小時。
2.工讀內容：協助校內教務總務等相關業務。</t>
    <phoneticPr fontId="3" type="noConversion"/>
  </si>
  <si>
    <t>協助編鄉弱勢孩童暑期課業輔導。</t>
    <phoneticPr fontId="3" type="noConversion"/>
  </si>
  <si>
    <t>1.一般資格：大學在學以上。
2.專長資格：教育相關科系或語文相關科系。</t>
    <phoneticPr fontId="3" type="noConversion"/>
  </si>
  <si>
    <t>劉慶元</t>
    <phoneticPr fontId="3" type="noConversion"/>
  </si>
  <si>
    <t>03-8861211 #12</t>
    <phoneticPr fontId="3" type="noConversion"/>
  </si>
  <si>
    <t>vgvgvg30@gmail.com</t>
    <phoneticPr fontId="3" type="noConversion"/>
  </si>
  <si>
    <t>非政府部門</t>
    <phoneticPr fontId="3" type="noConversion"/>
  </si>
  <si>
    <t>台灣阿美族語言永續發展學會</t>
    <phoneticPr fontId="3" type="noConversion"/>
  </si>
  <si>
    <t>B</t>
    <phoneticPr fontId="3" type="noConversion"/>
  </si>
  <si>
    <t>1.類別：
□政府部門
■非營利組織
□文化健康站</t>
    <phoneticPr fontId="3" type="noConversion"/>
  </si>
  <si>
    <t>花蓮縣花蓮市國聯一路127號2樓</t>
    <phoneticPr fontId="3" type="noConversion"/>
  </si>
  <si>
    <t>1.週休二日；週一至週五08:00~17:00，休息時間：12:00-13:00，每二週工作總時數80小時。
2.工讀內容：
(1)協助阿美族語言推動組織文書處理
(2)協助阿美族語言推動組織會議逐字稿
(3)協助阿美族語言沉浸式夏令營並擔任文化教育輔導員、海報製作、攝影剪輯等
(4)協助辦理Namoh Rata教授紀念研討會</t>
    <phoneticPr fontId="3" type="noConversion"/>
  </si>
  <si>
    <t>(1)辦理紀念研討會加大型活動籌辦經驗
(2)透過族語夏令營增進部落語言文化學習經驗</t>
    <phoneticPr fontId="3" type="noConversion"/>
  </si>
  <si>
    <t>1.一般資格：依本計畫第伍點第二項規定實施對象。
2.專長資格
(1)科系
A.語言相關科系
B.大眾傳播相關科系
C.多媒體設計相關科系
(2)專長：影片剪輯後製、多媒體設計</t>
    <phoneticPr fontId="3" type="noConversion"/>
  </si>
  <si>
    <t>1.工讀人數：2人
2.成效：(112年)
(1)工讀內容
A.協助辦理本學會阿美族語文教學與教材教法研討會
B.協助辦理2梯次阿美族語言推動組織族語營隊
C.協助阿美族語言推動組織文書處理
(2)重要成果
A.提供2名原住民青年職場體驗機會，核定2人、錄用2人、報到2人
B.籍由協助辦理阿美族語文教學與教材教法研討會，認識各場域族語教工作者分享教學方法、教材設計及族語教學多元應用的經驗，激勵青年學習並傳承族語文化
C.協助阿美族語言推動組織辦理2梯次阿美族語沉浸式夏令營，增添隊輔帶隊經驗並體驗不同部落的阿美族文化，認識阿美語多元美麗的樣貌
D.協助阿美族語言推動組織文書處理</t>
    <phoneticPr fontId="3" type="noConversion"/>
  </si>
  <si>
    <t>Simoy Yoing
林儀濃</t>
    <phoneticPr fontId="3" type="noConversion"/>
  </si>
  <si>
    <t>03-8264620</t>
    <phoneticPr fontId="3" type="noConversion"/>
  </si>
  <si>
    <t>pipalofasaran@ypspt.com</t>
    <phoneticPr fontId="3" type="noConversion"/>
  </si>
  <si>
    <t>台灣撒奇萊雅族協會</t>
    <phoneticPr fontId="3" type="noConversion"/>
  </si>
  <si>
    <t>花蓮縣花蓮市國慶里中山路一段205-1號(第6間)</t>
    <phoneticPr fontId="3" type="noConversion"/>
  </si>
  <si>
    <t>1.週休二日；週一至週五08:00~17:00，休息時間：12:00-13:00，每二週工作總時數80小時。
2.工讀內容：協助撒奇萊族語言持動組織各項活動執行，如召開族語共識者作平台會議、族語料典藏、族語人才資料庫、族語學習夏令營。</t>
    <phoneticPr fontId="3" type="noConversion"/>
  </si>
  <si>
    <t>協助設計夏令營課程及語料採集，強化族人及年輕世代的族語意識。</t>
    <phoneticPr fontId="3" type="noConversion"/>
  </si>
  <si>
    <t>以撒奇萊雅族人為優先考量，其次依本計畫第伍點第二項規定實施對象。</t>
  </si>
  <si>
    <r>
      <t>1.工讀人數：</t>
    </r>
    <r>
      <rPr>
        <u/>
        <sz val="12"/>
        <color theme="1"/>
        <rFont val="標楷體"/>
        <family val="4"/>
        <charset val="136"/>
      </rPr>
      <t xml:space="preserve">2人
</t>
    </r>
    <r>
      <rPr>
        <sz val="12"/>
        <color theme="1"/>
        <rFont val="標楷體"/>
        <family val="4"/>
        <charset val="136"/>
      </rPr>
      <t>2.成效：
族語夏令營完成2場次語料採集3則。</t>
    </r>
    <phoneticPr fontId="3" type="noConversion"/>
  </si>
  <si>
    <t>耕莘‧撒耘</t>
    <phoneticPr fontId="3" type="noConversion"/>
  </si>
  <si>
    <t>0932-096000</t>
    <phoneticPr fontId="3" type="noConversion"/>
  </si>
  <si>
    <t>updateshark312@gmail.com</t>
    <phoneticPr fontId="3" type="noConversion"/>
  </si>
  <si>
    <t>花蓮縣鳥踏石愛鄰關懷發展協會</t>
    <phoneticPr fontId="3" type="noConversion"/>
  </si>
  <si>
    <t>C</t>
    <phoneticPr fontId="3" type="noConversion"/>
  </si>
  <si>
    <t>1.類別：
□政府部門
□非營利組織
■文化健康站</t>
    <phoneticPr fontId="3" type="noConversion"/>
  </si>
  <si>
    <t>林園文化健康站</t>
    <phoneticPr fontId="3" type="noConversion"/>
  </si>
  <si>
    <t>花蓮縣花蓮市東興一街104號</t>
    <phoneticPr fontId="3" type="noConversion"/>
  </si>
  <si>
    <t>1.週休二日；週一至週五08:00~17:00，休息時間：12:00-13:00，每二週工作總時數80小時。
2.工讀內容：
(1)長者照護。
(2)行政支援。
(3)活動策劃。</t>
    <phoneticPr fontId="3" type="noConversion"/>
  </si>
  <si>
    <t>(活動策畫、公益服務、文化傳統採集或其他創新體驗)</t>
    <phoneticPr fontId="3" type="noConversion"/>
  </si>
  <si>
    <t>1.一般資格：依本計畫第伍點第二項規定實施對象。
2.專長資格(本項目需填入科系優先順序，以作為考評參據，但專長資格應與工讀生用人單位行政事務或經營項目及工讀內容相符。)</t>
    <phoneticPr fontId="3" type="noConversion"/>
  </si>
  <si>
    <t>1.工讀人數：1人
2.成效：
(1)竟月之工讀生主動積極，服務態度良好。
(2)均按時到單位服務。
(3)能主動提出個人的思維及建議。
(4)會主動與長者相互交談及溝通。</t>
    <phoneticPr fontId="3" type="noConversion"/>
  </si>
  <si>
    <t>王霆倩</t>
    <phoneticPr fontId="3" type="noConversion"/>
  </si>
  <si>
    <t>0980-639424</t>
    <phoneticPr fontId="3" type="noConversion"/>
  </si>
  <si>
    <t>a0980639424@gmail.com</t>
    <phoneticPr fontId="3" type="noConversion"/>
  </si>
  <si>
    <t>社團法人花蓮縣洄瀾灣文化協會</t>
    <phoneticPr fontId="3" type="noConversion"/>
  </si>
  <si>
    <t>花蓮縣原住民族野菜學校</t>
    <phoneticPr fontId="3" type="noConversion"/>
  </si>
  <si>
    <t>花蓮市尚志路25-2號</t>
    <phoneticPr fontId="3" type="noConversion"/>
  </si>
  <si>
    <t>1.週休二日；週一至週五08:00~17:00，休息時間：12:00-13:00，每二週工作總時數80小時。
2.工讀內容：協助開閉館庶務、導覽接待、協助單位課程活動辦理、協助野菜區採集農事、臨時交辦事項。</t>
    <phoneticPr fontId="3" type="noConversion"/>
  </si>
  <si>
    <t>產品體驗項目開發。</t>
    <phoneticPr fontId="3" type="noConversion"/>
  </si>
  <si>
    <t>1.工讀人數：4人
2.成效：工讀生能具備專業導覽並協助活動辦理及體驗活動。</t>
    <phoneticPr fontId="3" type="noConversion"/>
  </si>
  <si>
    <t>林易賢</t>
    <phoneticPr fontId="3" type="noConversion"/>
  </si>
  <si>
    <t>03-8230907</t>
    <phoneticPr fontId="3" type="noConversion"/>
  </si>
  <si>
    <t>haru411_@hotmail.com</t>
    <phoneticPr fontId="3" type="noConversion"/>
  </si>
  <si>
    <t>陳怡恩</t>
    <phoneticPr fontId="3" type="noConversion"/>
  </si>
  <si>
    <t>03-8543657</t>
    <phoneticPr fontId="3" type="noConversion"/>
  </si>
  <si>
    <t>kawpir@hotmail.com</t>
    <phoneticPr fontId="3" type="noConversion"/>
  </si>
  <si>
    <t>花蓮縣原住民族生活產業協會</t>
    <phoneticPr fontId="3" type="noConversion"/>
  </si>
  <si>
    <t>花蓮市博愛街116號1樓</t>
    <phoneticPr fontId="3" type="noConversion"/>
  </si>
  <si>
    <t>1.週休二日；週一至週五11:00~20:00，休息時間：彈性休息，每二週工作總時數80小時。
2.工讀內容：
(1)門市服務管理：原住民文創商品專業知識訓練、行銷管理專業知識及實務訓練、客戶經營管理、實體購買空間規劃、商品管理(商品販隻、進貨、銷貨、存貨、退貨、盤點及倉儲管理等)。
(2)數位行銷管理(電商平台行銷管理及社群體經營)
(3)多媒體行銷管理(商品拍攝技巧及實務訓練、短影音拍攝編輯、影像編輯)。</t>
    <phoneticPr fontId="3" type="noConversion"/>
  </si>
  <si>
    <t>(1)促銷活動企劃(依年度慶典活動執行)及實體門市促銷活動企畫執行。
(2)實體銷售平台及數位行銷線上線平台整合訓練及體驗。</t>
    <phoneticPr fontId="3" type="noConversion"/>
  </si>
  <si>
    <t>1.一般資格：
(1)諳電腦文書作業系統
(2)略具影像編輯軟體經驗
(3)略具活動企畫經
2.專長資格
(1)資訊
(2)傳播
(3)行銷管理
(4)藝術創意產業</t>
    <phoneticPr fontId="3" type="noConversion"/>
  </si>
  <si>
    <t>無</t>
    <phoneticPr fontId="3" type="noConversion"/>
  </si>
  <si>
    <t>王偉全</t>
    <phoneticPr fontId="3" type="noConversion"/>
  </si>
  <si>
    <t>0980-917665</t>
    <phoneticPr fontId="3" type="noConversion"/>
  </si>
  <si>
    <t>shervan001@yahoo.com.tw</t>
    <phoneticPr fontId="3" type="noConversion"/>
  </si>
  <si>
    <t>黃夏凡</t>
    <phoneticPr fontId="3" type="noConversion"/>
  </si>
  <si>
    <t>0982-089501</t>
    <phoneticPr fontId="3" type="noConversion"/>
  </si>
  <si>
    <t>811132007@gms.ndhu.edu.tw</t>
    <phoneticPr fontId="3" type="noConversion"/>
  </si>
  <si>
    <t>花蓮縣托瓦本全人關懷發展協會</t>
    <phoneticPr fontId="3" type="noConversion"/>
  </si>
  <si>
    <t>托瓦本文化健康站</t>
    <phoneticPr fontId="3" type="noConversion"/>
  </si>
  <si>
    <t>花蓮市民孝里華東86-1號</t>
    <phoneticPr fontId="3" type="noConversion"/>
  </si>
  <si>
    <t>1.週休二日；週一至週五08:00~17:00，休息時間：12:00-13:00，每二週工作總時數80小時。
2.工讀內容：帶領長輩做活動、其他文書資料登打</t>
    <phoneticPr fontId="3" type="noConversion"/>
  </si>
  <si>
    <t>例如參加專業訓練、活動策劃、公益服務、文化傳統採集或其他創新體驗等。</t>
    <phoneticPr fontId="3" type="noConversion"/>
  </si>
  <si>
    <t>1.工讀人數：1人
2.成效：完成交付之行政相關作業、協助完成帶領長輩做活動。</t>
    <phoneticPr fontId="3" type="noConversion"/>
  </si>
  <si>
    <t>潘嘉惠</t>
    <phoneticPr fontId="3" type="noConversion"/>
  </si>
  <si>
    <t>0982-780049</t>
    <phoneticPr fontId="3" type="noConversion"/>
  </si>
  <si>
    <t>u50164908@gmail.com</t>
    <phoneticPr fontId="3" type="noConversion"/>
  </si>
  <si>
    <t>社團法人花蓮縣原住民族婦女關懷協會</t>
    <phoneticPr fontId="3" type="noConversion"/>
  </si>
  <si>
    <t>Cikasuan文化健康站</t>
    <phoneticPr fontId="3" type="noConversion"/>
  </si>
  <si>
    <t>花蓮縣吉安鄉太昌村明仁三街825巷10號</t>
    <phoneticPr fontId="3" type="noConversion"/>
  </si>
  <si>
    <t>1.週休二日；週一至週五08:00~17:00，休息時間：12:00-13:00，每二週工作總時數80小時。
2.工讀內容：
(1)消毒設備 (2)環境整潔 (3)生理量測 (4)協助拍攝 (5)協助課程進行 (6)上傳資料 (7)整理資料 (8)協助電話問安 (9)協助關懷訪視 (10)布置環境 (11)其他交辦事項</t>
    <phoneticPr fontId="3" type="noConversion"/>
  </si>
  <si>
    <t>協助長者練習拼讀族語歌詞及練唱。</t>
    <phoneticPr fontId="3" type="noConversion"/>
  </si>
  <si>
    <t>1.一般資格：
(1)原住民。
(2)大學在讀。
(3)能配合且主動處理文健站相關的業務。
2.專長資格：長期照顧相關科系或是影像傳播及剪輯相關科系。</t>
    <phoneticPr fontId="3" type="noConversion"/>
  </si>
  <si>
    <t>1.工讀人數：1人
2.成效：皆能確實完成所有交辦事項</t>
    <phoneticPr fontId="3" type="noConversion"/>
  </si>
  <si>
    <t>蔡耀安</t>
    <phoneticPr fontId="3" type="noConversion"/>
  </si>
  <si>
    <t>0928-078102</t>
    <phoneticPr fontId="3" type="noConversion"/>
  </si>
  <si>
    <t>nmnm889959@gmail.com</t>
    <phoneticPr fontId="3" type="noConversion"/>
  </si>
  <si>
    <t>花蓮縣美雅麥方舟關懷協會</t>
    <phoneticPr fontId="3" type="noConversion"/>
  </si>
  <si>
    <t>美雅麥文化健康站</t>
    <phoneticPr fontId="3" type="noConversion"/>
  </si>
  <si>
    <t>1.週休二日；週一至週五08:00~17:00，休息時間：12:00-13:00，每二週工作總時數80小時。
2.工讀內容：協助文健站服務長者、帶領活動、處理文書、訪視等工作。</t>
    <phoneticPr fontId="3" type="noConversion"/>
  </si>
  <si>
    <t>辦理暑期老幼共學~傳統飲食、歌謠等部落文化體驗活動。</t>
    <phoneticPr fontId="3" type="noConversion"/>
  </si>
  <si>
    <t>1.工讀人數：1人
2.成效：服務文健站長者每週130次，提增文健站活力與工作效能，並提供工讀生習部落文化及阿美族語言的機會和環境。</t>
    <phoneticPr fontId="3" type="noConversion"/>
  </si>
  <si>
    <t>楊梓瑜</t>
    <phoneticPr fontId="3" type="noConversion"/>
  </si>
  <si>
    <t>0989-433149</t>
    <phoneticPr fontId="3" type="noConversion"/>
  </si>
  <si>
    <t>u938500376@gmail.com</t>
    <phoneticPr fontId="3" type="noConversion"/>
  </si>
  <si>
    <t>若海‧阿安沐</t>
    <phoneticPr fontId="3" type="noConversion"/>
  </si>
  <si>
    <t>0934-483423</t>
    <phoneticPr fontId="3" type="noConversion"/>
  </si>
  <si>
    <t>rohay1207@gmail.com</t>
    <phoneticPr fontId="3" type="noConversion"/>
  </si>
  <si>
    <t>花蓮縣原住民社會福利工作協會</t>
    <phoneticPr fontId="3" type="noConversion"/>
  </si>
  <si>
    <t>仁和文化健康站</t>
    <phoneticPr fontId="3" type="noConversion"/>
  </si>
  <si>
    <t>花蓮縣吉安鄉仁和村南海11街221號</t>
    <phoneticPr fontId="3" type="noConversion"/>
  </si>
  <si>
    <t>1.週休二日；週一至週五08:00~17:00，休息時間：12:00-13:00，每二週工作總時數80小時。
2.工讀內容：
(1)長者照護
(2)行政支援
(3)活動策劃</t>
    <phoneticPr fontId="3" type="noConversion"/>
  </si>
  <si>
    <t>活動策畫、公益服務、文化傳統採集或其他創新體驗。</t>
    <phoneticPr fontId="3" type="noConversion"/>
  </si>
  <si>
    <t>1.工讀人數：1人
2.成效：無</t>
    <phoneticPr fontId="3" type="noConversion"/>
  </si>
  <si>
    <t>林彥姿</t>
    <phoneticPr fontId="3" type="noConversion"/>
  </si>
  <si>
    <t>03-8420992</t>
    <phoneticPr fontId="3" type="noConversion"/>
  </si>
  <si>
    <t>fah0726@yahoo.com .tw</t>
    <phoneticPr fontId="3" type="noConversion"/>
  </si>
  <si>
    <t>羅琳</t>
    <phoneticPr fontId="3" type="noConversion"/>
  </si>
  <si>
    <t>thalassaemia1982</t>
    <phoneticPr fontId="3" type="noConversion"/>
  </si>
  <si>
    <t>花蓮縣七卡樹岸文化發展協會</t>
    <phoneticPr fontId="3" type="noConversion"/>
  </si>
  <si>
    <t>吉安鄉原住民族家庭服務中心</t>
    <phoneticPr fontId="3" type="noConversion"/>
  </si>
  <si>
    <t>花蓮縣吉安鄉宜昌村中華路二段167之1號2樓8</t>
    <phoneticPr fontId="3" type="noConversion"/>
  </si>
  <si>
    <t>1.週休二日；週一至週五08:00~17:00，休息時間：12:00-13:00，每二週工作總時數80小時。
2.工讀內容：
(1)環境維護、接聽電話並紀錄。
(2)陪同關懷訪視個案文書行政。
(3)各項專案活動協助及支援。</t>
    <phoneticPr fontId="3" type="noConversion"/>
  </si>
  <si>
    <t>1.一般資格：依本計畫第伍點第二項規定實施對象。
2.專長資格：係有社會工作服務學程、社會工作領域或有實際志願服務經驗。</t>
    <phoneticPr fontId="3" type="noConversion"/>
  </si>
  <si>
    <t>1.工讀人數：1人
2.成效：
(1)增加社會新鮮人職前就業經驗。
(2)培力助人工作者實務工作體驗，提升就業適性選擇。
(3)促進工讀生創意思惟，應用於實務工作。</t>
    <phoneticPr fontId="3" type="noConversion"/>
  </si>
  <si>
    <t>高金蘭</t>
    <phoneticPr fontId="3" type="noConversion"/>
  </si>
  <si>
    <t>03-8534665</t>
    <phoneticPr fontId="3" type="noConversion"/>
  </si>
  <si>
    <t>alicealicel1682011@hotmail.com</t>
    <phoneticPr fontId="3" type="noConversion"/>
  </si>
  <si>
    <t>金貝貞</t>
    <phoneticPr fontId="3" type="noConversion"/>
  </si>
  <si>
    <t>aezz9791@gmail.com</t>
    <phoneticPr fontId="3" type="noConversion"/>
  </si>
  <si>
    <t>花蓮縣吉安鄉Lidaw部落文化發展協會</t>
    <phoneticPr fontId="3" type="noConversion"/>
  </si>
  <si>
    <t>Lidaw文化健康站</t>
    <phoneticPr fontId="3" type="noConversion"/>
  </si>
  <si>
    <t>花蓮縣吉安鄉東昌村東海六街126號</t>
    <phoneticPr fontId="3" type="noConversion"/>
  </si>
  <si>
    <t>1.週休二日；週一至週五08:00~16:00，休息時間為彈性休息，每二週工作總時數80小時。。
2.工讀內容：生活照顧、準備餐點、活動空間清潔及維護、個案安全維護等協助事項。</t>
    <phoneticPr fontId="3" type="noConversion"/>
  </si>
  <si>
    <t>協助活動策畫、文化傳統採集等。</t>
    <phoneticPr fontId="3" type="noConversion"/>
  </si>
  <si>
    <t>1.一般資格：高中(職)以上學校護理、照顧相關科、系、組、所、學位學程
2.專長資格：長期照顧類群、家政類群、兒童與幼保類群、社會類群、社會與心理教育類群、醫護衛類群</t>
    <phoneticPr fontId="3" type="noConversion"/>
  </si>
  <si>
    <t>1.工讀人數：人
2.成效：(可參照前次結報資料填寫)</t>
    <phoneticPr fontId="3" type="noConversion"/>
  </si>
  <si>
    <t>陳皓雯</t>
    <phoneticPr fontId="3" type="noConversion"/>
  </si>
  <si>
    <t>0975-233602</t>
    <phoneticPr fontId="3" type="noConversion"/>
  </si>
  <si>
    <t>a0975233602@gmail.com</t>
    <phoneticPr fontId="3" type="noConversion"/>
  </si>
  <si>
    <t>蘇惠慈</t>
    <phoneticPr fontId="3" type="noConversion"/>
  </si>
  <si>
    <t>0977-612421</t>
    <phoneticPr fontId="3" type="noConversion"/>
  </si>
  <si>
    <t>花蓮縣吉安鄉南昌社區發展協會</t>
    <phoneticPr fontId="3" type="noConversion"/>
  </si>
  <si>
    <t>娜荳蘭文化健康站</t>
    <phoneticPr fontId="3" type="noConversion"/>
  </si>
  <si>
    <t>1.週休二日；週一至週五08:00~16:00，休息時間為彈性休息，每二週工作總時數80小時。
2.工讀內容：
(1)協助站內環境清潔消毒、電話問安工作、整理活動方案、量能提升服務、資源連結及運用情形、生理量測紀錄及服務成果相關統計報表資料。
(2)協助財產盤點及維護工作。
(3)協助設計各類延緩老化失能活動教案。
(4)協助辦理長者備餐或送餐事宜。
(5)協助拍攝並剪輯文化健康站服務宣導影片。</t>
    <phoneticPr fontId="3" type="noConversion"/>
  </si>
  <si>
    <t>公益服務-協助弱勢陪同參與戶外活動，計1場。</t>
    <phoneticPr fontId="3" type="noConversion"/>
  </si>
  <si>
    <t xml:space="preserve">1.工讀人數：1人
2.成效：
(1)協助站內環境清潔消毒33場次。
(2)協助完成介護預防問卷表單5則。
(3)協助完成長者評估文件15份。
(4)協助辦理長備點心菳8場次。
(5)協助拍攝並經營臉書，文化健康站服務宣導共6則。
</t>
    <phoneticPr fontId="3" type="noConversion"/>
  </si>
  <si>
    <t>羅秋花</t>
    <phoneticPr fontId="3" type="noConversion"/>
  </si>
  <si>
    <t>06976-842952</t>
    <phoneticPr fontId="3" type="noConversion"/>
  </si>
  <si>
    <t>shing161140@gmail.com</t>
    <phoneticPr fontId="3" type="noConversion"/>
  </si>
  <si>
    <t>財團法人基督教芥菜種會-花蓮中心</t>
    <phoneticPr fontId="3" type="noConversion"/>
  </si>
  <si>
    <t>新城青春YOUNG基地</t>
  </si>
  <si>
    <t>花蓮縣新城鄉北埔路13號</t>
    <phoneticPr fontId="3" type="noConversion"/>
  </si>
  <si>
    <t>1.工作時間：週二至週五10:00-19:00，14:00至15:00休息；週六08:00-17:00，12:00-13:00休息，每二週工作總時數80小時。
2.週休二日：週日至週一。
3.工讀內容：執行青少年社區據點相關活動。</t>
    <phoneticPr fontId="3" type="noConversion"/>
  </si>
  <si>
    <t>1.一般資格：經濟弱勢優先入取、身心良好者。
2.專長資格：社會工作、社會政策與社會工作、青少年兒童福利、兒童福利、社會教育、社會福利、醫學社會學系等</t>
    <phoneticPr fontId="3" type="noConversion"/>
  </si>
  <si>
    <t>1.工讀人數：0人
2.成效：</t>
    <phoneticPr fontId="3" type="noConversion"/>
  </si>
  <si>
    <t>蔡清蓮</t>
    <phoneticPr fontId="3" type="noConversion"/>
  </si>
  <si>
    <t>038-262021#3526</t>
    <phoneticPr fontId="3" type="noConversion"/>
  </si>
  <si>
    <t>tsai.huayouth@mustard.org.tw</t>
    <phoneticPr fontId="3" type="noConversion"/>
  </si>
  <si>
    <t>台灣太魯閣族語言發展協會</t>
    <phoneticPr fontId="3" type="noConversion"/>
  </si>
  <si>
    <t>花蓮縣新城鄉民族路89號1樓</t>
    <phoneticPr fontId="3" type="noConversion"/>
  </si>
  <si>
    <t>1.週休二日；週一至週五08:00~17:00，休息時間：12:00-13:00，每二週工作總時數80小時。
2.工讀內容：行政、資料整理、檔案分類、連繫事宜、社群傳播、其他太魯閣族業務事項…等。</t>
    <phoneticPr fontId="3" type="noConversion"/>
  </si>
  <si>
    <t>1.一般資格：依本計畫第伍點第二項規定實施對象。
2.專長資格：原住民及人文相關科系及對原住民事務喜好者。</t>
    <phoneticPr fontId="3" type="noConversion"/>
  </si>
  <si>
    <t>1.工讀人數：2人
2.成效：
(1)語推組織語言復振共識協作會追文書行及連繫工作。
(2)族語沉浸式夏令營學童陪伴輔導員。
(3)策畫族語部落計畫。
(4)策畫培訓課程。
(5)執行原民會及原語會交辦之業務。</t>
    <phoneticPr fontId="3" type="noConversion"/>
  </si>
  <si>
    <t>林雅萍</t>
    <phoneticPr fontId="3" type="noConversion"/>
  </si>
  <si>
    <t>0917-438889</t>
    <phoneticPr fontId="3" type="noConversion"/>
  </si>
  <si>
    <t>badawanyuri@gmail.com</t>
    <phoneticPr fontId="3" type="noConversion"/>
  </si>
  <si>
    <t>林孟萍</t>
    <phoneticPr fontId="3" type="noConversion"/>
  </si>
  <si>
    <t>0915-038183</t>
    <phoneticPr fontId="3" type="noConversion"/>
  </si>
  <si>
    <t>mikulin6776@gmail.com</t>
    <phoneticPr fontId="3" type="noConversion"/>
  </si>
  <si>
    <t>花蓮縣秀林鄉榕樹社區發展協會</t>
    <phoneticPr fontId="3" type="noConversion"/>
  </si>
  <si>
    <t>榕樹文化健康站</t>
    <phoneticPr fontId="3" type="noConversion"/>
  </si>
  <si>
    <t>花蓮縣秀林鄉銅門村五鄰56-2號</t>
    <phoneticPr fontId="3" type="noConversion"/>
  </si>
  <si>
    <t>1.週休二日，週一至週五上午8:00上班至16:00下班，12:00至13:00間彈性休息。每二週工作總時數80小時。
2.工讀內容：戶外及室內環境整理清消、長者健康資料上傳、協助備菜、餐後整理、菜園簡易整理、陪同照服員訪家訪、協助照服員課程教學及帶操、簡易健康服務、陪同長者購物互動及協助主管交辦事項。</t>
    <phoneticPr fontId="3" type="noConversion"/>
  </si>
  <si>
    <t>攝影、影片剪輯及長者手作宣傳(含粉專)、族語日常交流、歌謠傳唱。</t>
    <phoneticPr fontId="3" type="noConversion"/>
  </si>
  <si>
    <t>1.一般資格：依本計畫第伍點第二項規定實施對象。
2.專長資格：護理或社工教育或復健科物理治療背景。</t>
  </si>
  <si>
    <t>1.工讀人數：1人
2.成效：
(1)核定工讀生名額1名，工讀生112年7月3日8時準時報到。
(2)本案補助金額64,400元，實收63,400元，實際支用金額63,058元，繳回剩餘款計342元。
(3)經費執行率97.9%
(4)工讀生能用族語和長者交談與溝通、族語溝通互動上有明顯的進步。
(5)工讀生對原住民族工作性質有高度從事意願，本站給予支持及鼓勵，以達青年在部落服務的目的。</t>
    <phoneticPr fontId="3" type="noConversion"/>
  </si>
  <si>
    <t>詩欣茹</t>
    <phoneticPr fontId="3" type="noConversion"/>
  </si>
  <si>
    <t>03-8642188
/0912-135198</t>
    <phoneticPr fontId="3" type="noConversion"/>
  </si>
  <si>
    <t>Ibuh5562@gmail.com</t>
    <phoneticPr fontId="3" type="noConversion"/>
  </si>
  <si>
    <t>劉筱妤</t>
    <phoneticPr fontId="3" type="noConversion"/>
  </si>
  <si>
    <t>03-8642188</t>
    <phoneticPr fontId="3" type="noConversion"/>
  </si>
  <si>
    <t>Liufush689@yahoo.com.tw</t>
    <phoneticPr fontId="3" type="noConversion"/>
  </si>
  <si>
    <t>花蓮縣部落全方位文化事業發展協會</t>
    <phoneticPr fontId="3" type="noConversion"/>
  </si>
  <si>
    <t>重光文化健康站</t>
    <phoneticPr fontId="3" type="noConversion"/>
  </si>
  <si>
    <t>花蓮縣秀林鄉文蘭村11鄰重光路66-2號</t>
    <phoneticPr fontId="3" type="noConversion"/>
  </si>
  <si>
    <t>1.週休二日，週一至週五上午8:00上班至16:00下班，12:00至13:00間彈性休息。每二週工作總時數80小時。
2.工作內容
(1)協助電腦系統文書處理。
(2)體適能、手作、頭腦保健等課程協助。</t>
    <phoneticPr fontId="3" type="noConversion"/>
  </si>
  <si>
    <t>(1)文健站喜樂菜園整理。
(2)咖啡香皂等課程執行。</t>
    <phoneticPr fontId="3" type="noConversion"/>
  </si>
  <si>
    <t>1.一般資格：依本計畫第伍點第二項規定實施對象。
2.專長資格：護理或社工教育背景。</t>
    <phoneticPr fontId="3" type="noConversion"/>
  </si>
  <si>
    <t>李俊哲</t>
    <phoneticPr fontId="3" type="noConversion"/>
  </si>
  <si>
    <t>03-8650397</t>
    <phoneticPr fontId="3" type="noConversion"/>
  </si>
  <si>
    <t>topis7777@gmail.com</t>
    <phoneticPr fontId="3" type="noConversion"/>
  </si>
  <si>
    <t>李燕萍</t>
    <phoneticPr fontId="3" type="noConversion"/>
  </si>
  <si>
    <t>03-8653873</t>
    <phoneticPr fontId="3" type="noConversion"/>
  </si>
  <si>
    <t>hurulee0904@gmail.com</t>
    <phoneticPr fontId="3" type="noConversion"/>
  </si>
  <si>
    <t>花蓮縣秀林鄉慕谷慕魚護溪產業發展協會</t>
    <phoneticPr fontId="3" type="noConversion"/>
  </si>
  <si>
    <t>銅門文化健康站</t>
    <phoneticPr fontId="3" type="noConversion"/>
  </si>
  <si>
    <t>花蓮縣秀林鄉銅門村9鄰銅門56號</t>
    <phoneticPr fontId="3" type="noConversion"/>
  </si>
  <si>
    <t>1.週休二日，週一至週五上午8:00上班至16:00下班，12:00至13:00間彈性休息。每二週工作總時數80小時。
2.工作內容：協助生理測量、環境整理與布置、行政處理、課程準備、關懷訪及電話訪視、配餐及送餐等。</t>
    <phoneticPr fontId="3" type="noConversion"/>
  </si>
  <si>
    <t>推薦參加太魯閣族文化課程或研習、協助規劃原住民日-太魯閣族文化活動、協助採集太魯閣族傳統文化(歌謠、傳說、技藝、傳統醫療等)、協助調查與分析長者常見疾病及協助設計長者營養菜單等。</t>
    <phoneticPr fontId="3" type="noConversion"/>
  </si>
  <si>
    <t>1.一般資格：依本計畫第伍點第二項規定實施對象。
2.專長資格：一班科系即可，護理系、社工系、營養系等與文健站需求相關科系更好。</t>
    <phoneticPr fontId="3" type="noConversion"/>
  </si>
  <si>
    <t>1.工讀人數：2人
2.成效：
(1)協助本站生理量測、環境整理與布置、行政處理、課程準備、關懷及電話訪視、配餐及送餐、製作本站成果等視項，成效卓越。
(2)透過創新作為，了解學習太魯閣族長者智慧，發展永續的文化模式，進而在太魯閣族的文化理自我實現。</t>
    <phoneticPr fontId="3" type="noConversion"/>
  </si>
  <si>
    <t>林正雄</t>
    <phoneticPr fontId="3" type="noConversion"/>
  </si>
  <si>
    <t>03-8641130</t>
    <phoneticPr fontId="3" type="noConversion"/>
  </si>
  <si>
    <t>Tumun715300@gmail.com</t>
    <phoneticPr fontId="3" type="noConversion"/>
  </si>
  <si>
    <t>林惠文</t>
    <phoneticPr fontId="3" type="noConversion"/>
  </si>
  <si>
    <t>linhuiwen710314@gmail.com</t>
    <phoneticPr fontId="3" type="noConversion"/>
  </si>
  <si>
    <t>花蓮縣秀林鄉秀林社區發展協會</t>
    <phoneticPr fontId="3" type="noConversion"/>
  </si>
  <si>
    <t>道拉斯文化健康站</t>
    <phoneticPr fontId="3" type="noConversion"/>
  </si>
  <si>
    <t>花蓮縣秀林鄉秀林村(路)75號</t>
    <phoneticPr fontId="3" type="noConversion"/>
  </si>
  <si>
    <t>1.週休二日；週一至週五08:00~17:00，休息時間：12:00-13:00，每二週工作總時數80小時。
2.工作內容：
(1)主要工作：協助文健站照服員各項站內活動或服務。
(2)長者訪談與編寫長者生命史。
(3)傳統文化、植物環境等紀錄與發想或影音紀錄。
(4)透過工讀期間與部落長者交流活動與母語學習，促進長者與工讀的相互體驗。
(5)協助文健站內社群維護及系統登陸等行政業務。</t>
    <phoneticPr fontId="3" type="noConversion"/>
  </si>
  <si>
    <t>協助傳統藥用(食用)植物或訪視長者並記錄。</t>
    <phoneticPr fontId="3" type="noConversion"/>
  </si>
  <si>
    <t>1.一般資格：依本計畫第伍點第二項規定實施對象。
2.專長資格：
(1)會電腦文書。
(2)具行政能力。
(3)能與長者溝通。
(4)活動規劃。
(5)能帶領活動者佳。
(6)社工相關學系佳。
(7)略通太魯閣族語優先進用。</t>
    <phoneticPr fontId="3" type="noConversion"/>
  </si>
  <si>
    <t>1.工讀人數：1人。
2.成效：
(1)協助文健站照服員各項服務(訪視/測量體溫/電話問安等)與行政相關相片與文書紀錄(2個月)。
(2)完成長者生命史訪視(15位)。
(3)協助網路FB行銷文健站長者動靜態活動以補足照服員這方面的不足(20餘篇)。
(4)部落地圖初稿(1份)。
(5)接受職前與在職訓練(2場)。</t>
    <phoneticPr fontId="3" type="noConversion"/>
  </si>
  <si>
    <t>林月華</t>
    <phoneticPr fontId="3" type="noConversion"/>
  </si>
  <si>
    <t>0912-226773/03-8611599</t>
    <phoneticPr fontId="3" type="noConversion"/>
  </si>
  <si>
    <t>bcda86115599@gmail.com.tw</t>
    <phoneticPr fontId="3" type="noConversion"/>
  </si>
  <si>
    <t>林如玉</t>
    <phoneticPr fontId="3" type="noConversion"/>
  </si>
  <si>
    <t>03-8611599</t>
    <phoneticPr fontId="3" type="noConversion"/>
  </si>
  <si>
    <t>花蓮縣原住民舒漾婦女關懷成長協會</t>
    <phoneticPr fontId="3" type="noConversion"/>
  </si>
  <si>
    <t>舒漾文化健康站</t>
    <phoneticPr fontId="3" type="noConversion"/>
  </si>
  <si>
    <t>花蓮縣秀林鄉秀林村秀林路78-25號</t>
    <phoneticPr fontId="3" type="noConversion"/>
  </si>
  <si>
    <t xml:space="preserve">1.週休二日；週一至週五08:00~17:00，休息時間：12:00-13:00，每二週工作總時數80小時。
2.工作內容：
(1)文化健康站課程安排及田野調查。
(2)文書行政作業。
(3)網路平台管理。
(4)生活紀錄。
(5)關懷訪視、量能服務、物資發送。
</t>
    <phoneticPr fontId="3" type="noConversion"/>
  </si>
  <si>
    <t>(1)透過田野調查將部落長者的生活分享在地部落生命感人故事。
(2)整合在地農產品推廣及行銷。</t>
    <phoneticPr fontId="3" type="noConversion"/>
  </si>
  <si>
    <t>1.一般資格：依本計畫第伍點第二項規定實施對象。
2.專長資格：社會、行銷、資訊相關學系。</t>
  </si>
  <si>
    <t>1.工讀人數：2人
2.成效：
(1)每週訪視長者2位、電話問安。
(2)紀錄及拍攝服務狀況。
(3)整合在地農產品推廣及行銷。
(4)設計一套教案課程(3次)。
(5)編排舞蹈2支。</t>
    <phoneticPr fontId="3" type="noConversion"/>
  </si>
  <si>
    <t>林秀瑛</t>
    <phoneticPr fontId="3" type="noConversion"/>
  </si>
  <si>
    <t>0912-519800</t>
    <phoneticPr fontId="3" type="noConversion"/>
  </si>
  <si>
    <t>u282917@yahoo.com.tw</t>
    <phoneticPr fontId="3" type="noConversion"/>
  </si>
  <si>
    <t>白瑾旋</t>
    <phoneticPr fontId="3" type="noConversion"/>
  </si>
  <si>
    <t>0906-966065</t>
    <phoneticPr fontId="3" type="noConversion"/>
  </si>
  <si>
    <t>kiujuy9@gmail.com</t>
    <phoneticPr fontId="3" type="noConversion"/>
  </si>
  <si>
    <t>有限責任花蓮縣原新農業生產合作社</t>
    <phoneticPr fontId="3" type="noConversion"/>
  </si>
  <si>
    <t>後山蕨起</t>
    <phoneticPr fontId="3" type="noConversion"/>
  </si>
  <si>
    <t>花蓮縣秀林鄉佳民村48-11號</t>
    <phoneticPr fontId="3" type="noConversion"/>
  </si>
  <si>
    <t>1.週休二日；週一至週五08:00~17:00，休息時間：12:00-13:00，每二週工作總時數80小時。
2.工作內容：
(1)協助導覽作業及設計導覽流程表。
(2)協助環境整潔。
(3)協助商品製作並拍攝製作過程、盤點產業材料及文化商品。
(4)實施及學習製作商品。
(5)了解文化產品及商品。</t>
    <phoneticPr fontId="3" type="noConversion"/>
  </si>
  <si>
    <t>1.一般資格：依本計畫第伍點第二項規定實施對象。
2.專長資格：餐飲、行銷、資訊相關學系。</t>
  </si>
  <si>
    <t>1.工讀人數：2人
2.成效：
(1)紀錄及拍攝製作商品過程。
(2)協助製作及包裝商品五項。
(3)與單位同仁行銷推廣產業1週1次。
(4)協助導覽前置作業及風味餐製作。</t>
    <phoneticPr fontId="3" type="noConversion"/>
  </si>
  <si>
    <t>林俊雄</t>
    <phoneticPr fontId="3" type="noConversion"/>
  </si>
  <si>
    <t>0958-772261</t>
    <phoneticPr fontId="3" type="noConversion"/>
  </si>
  <si>
    <t>pumpkin04010212@gmail.com</t>
    <phoneticPr fontId="3" type="noConversion"/>
  </si>
  <si>
    <t>財團法人天主教花蓮教區(三棧文化健康站)</t>
    <phoneticPr fontId="3" type="noConversion"/>
  </si>
  <si>
    <t>三棧文化健康站</t>
    <phoneticPr fontId="3" type="noConversion"/>
  </si>
  <si>
    <t>花蓮縣秀林鄉景美村三棧77-2號</t>
    <phoneticPr fontId="3" type="noConversion"/>
  </si>
  <si>
    <t>1.週休二日，週一至週五上午8:00上班至16:00下班，12:00至13:00間彈性休息。每二週工作總時數80小時。
2.工作內容：戶外室內環境整理、長者健康資料上傳、協助備菜、餐後整理、陪同家訪、協助課程教學及帶操、簡易健康服務、陪同長者購物及協助交辦事項。</t>
    <phoneticPr fontId="3" type="noConversion"/>
  </si>
  <si>
    <t>影片剪輯、攝影及長者手作宣傳。</t>
    <phoneticPr fontId="3" type="noConversion"/>
  </si>
  <si>
    <t>1.一般資格：依本計畫第伍點第二項規定實施對象。
2.專長資格：護理、社工教育、語言背景，於本村的子女為優先。</t>
  </si>
  <si>
    <t>1.工讀人數：1人。
2.成效：本會第2次參加此計畫。</t>
    <phoneticPr fontId="3" type="noConversion"/>
  </si>
  <si>
    <t>陳鶯方</t>
    <phoneticPr fontId="3" type="noConversion"/>
  </si>
  <si>
    <t>0915-064620</t>
    <phoneticPr fontId="3" type="noConversion"/>
  </si>
  <si>
    <t>yingfang64@gmail.com</t>
    <phoneticPr fontId="3" type="noConversion"/>
  </si>
  <si>
    <t>廖聖華</t>
    <phoneticPr fontId="3" type="noConversion"/>
  </si>
  <si>
    <t>0985-641134</t>
    <phoneticPr fontId="3" type="noConversion"/>
  </si>
  <si>
    <t>u2920477@gmail.com</t>
    <phoneticPr fontId="3" type="noConversion"/>
  </si>
  <si>
    <t>花蓮縣秀林鄉水源社區發展協會</t>
    <phoneticPr fontId="3" type="noConversion"/>
  </si>
  <si>
    <t>C</t>
    <phoneticPr fontId="3" type="noConversion"/>
  </si>
  <si>
    <t>水源文化健康站</t>
    <phoneticPr fontId="3" type="noConversion"/>
  </si>
  <si>
    <t>花蓮縣秀林鄉水源村98-1號</t>
    <phoneticPr fontId="3" type="noConversion"/>
  </si>
  <si>
    <t>1.週休二日，週一至週五上午8:00上班至16:00下班，12:00至13:00間彈性休息。每二週工作總時數80小時。
2.工作內容：
(1)學習並協助文健站上文化課程參與。
(2)協助課程中攝影紀錄。
(3)一同關懷訪視部落長者。
(4)支援共餐及送餐服務。
(5)協助文健站衛生教育宣導文宣製作與宣導。
(6)文書資料的建檔與歸檔。
(7)學習及協助課程上的備課材料製作與彙整。</t>
    <phoneticPr fontId="3" type="noConversion"/>
  </si>
  <si>
    <t>(1)參與暑期間長者活動策畫與協助執行。
(2)公益服務：物資發放。
(3)參與公部門專業訓練課程。</t>
    <phoneticPr fontId="3" type="noConversion"/>
  </si>
  <si>
    <t>1.一般資格：依本計畫第伍點第二項規定實施對象。
2.專長資格：
(1)社工相關學系。
(2)略通太魯閣族語優先。
(3)對社區工作、認識在地文化及參與有興趣者。</t>
    <phoneticPr fontId="3" type="noConversion"/>
  </si>
  <si>
    <t>1.工讀人數：0人。
2.成效：(前1年未參與本計畫，此欄位內容為111年度資料)
(1)協助及支援課程進行，學習課程進行的流程與紀錄。
(2)透過與長者交談與互動增加自身族語能力。
(3)透過關懷訪視，尊重及同理心來服務長者。
(4)參與協會辦理上半年度座談會1場。
(5)縣府辦理教育訓練1場。
(6)愛護社區清掃活動1場。
(7)文健站查核活動1場。
(8)參加原民會辦理文健站政策座談會1場。
(9)參與部落淨山活動-移除小花蔓澤蘭活動1場。</t>
    <phoneticPr fontId="3" type="noConversion"/>
  </si>
  <si>
    <t>張更生</t>
    <phoneticPr fontId="3" type="noConversion"/>
  </si>
  <si>
    <t>0936-296519</t>
    <phoneticPr fontId="3" type="noConversion"/>
  </si>
  <si>
    <t>曾玉樺</t>
    <phoneticPr fontId="3" type="noConversion"/>
  </si>
  <si>
    <t>0975-225192</t>
    <phoneticPr fontId="3" type="noConversion"/>
  </si>
  <si>
    <t>p8959209@gmail.com</t>
    <phoneticPr fontId="3" type="noConversion"/>
  </si>
  <si>
    <t>花蓮縣馬里勿發展協會</t>
    <phoneticPr fontId="3" type="noConversion"/>
  </si>
  <si>
    <t>鳳林鎮原住民家庭服務中心</t>
    <phoneticPr fontId="3" type="noConversion"/>
  </si>
  <si>
    <t>花蓮縣鳳林鎮鳳信里中正路一段229號</t>
    <phoneticPr fontId="3" type="noConversion"/>
  </si>
  <si>
    <t>1.週休二日；週一至週五08:00~17:00，休息時間：12:00-13:00，每二週工作總時數80小時。
2.工讀內容：
(1)協助執行活動。
(2)行政業務彙整。
(3)接聽電話。
(4)陪同關懷訪視。</t>
    <phoneticPr fontId="3" type="noConversion"/>
  </si>
  <si>
    <t>公益服務、兒少文化傳統體驗生活營、婦女培力及長者健康方案等。</t>
    <phoneticPr fontId="3" type="noConversion"/>
  </si>
  <si>
    <t>1.一般資格：依本計畫第伍點第二項規定實施對象。
2.專長資格：
(1)電腦文書
(2)海報製作
(3)文書排版</t>
    <phoneticPr fontId="3" type="noConversion"/>
  </si>
  <si>
    <t>1.工讀人數：2人
2.成效：工讀生協助相關業務及銜同相關活動執行。</t>
    <phoneticPr fontId="3" type="noConversion"/>
  </si>
  <si>
    <t>吳惠娟</t>
    <phoneticPr fontId="3" type="noConversion"/>
  </si>
  <si>
    <t>03-8760415</t>
    <phoneticPr fontId="3" type="noConversion"/>
  </si>
  <si>
    <t>tina32105@yahoo.com.tw</t>
    <phoneticPr fontId="3" type="noConversion"/>
  </si>
  <si>
    <t>花蓮縣壽豐鄉壽農社區發展協會</t>
    <phoneticPr fontId="3" type="noConversion"/>
  </si>
  <si>
    <t>山下基地</t>
    <phoneticPr fontId="3" type="noConversion"/>
  </si>
  <si>
    <t>花蓮縣壽豐鄉公園路28巷12號</t>
    <phoneticPr fontId="3" type="noConversion"/>
  </si>
  <si>
    <t>1.週休二日；週一至週五08:00~17:30，休息時間：12:00-13:30(彈性休息)，每二週工作總時數80小時。
2.工讀內容：部落資源盤點調查、健康宣導教材製作、團體活動設計、個人公衛服務健康資料建置、健康訪視、部落健康地圖繪製、部落體驗遊程設計與導覽、活動策畫與執行、部落工藝學習與推廣、在地飲食設計、商品設計等。</t>
    <phoneticPr fontId="3" type="noConversion"/>
  </si>
  <si>
    <t>(1)教育訓練：
(1-1)透過不同工作坊學習部落在地文化
(1-2)利用小型活動讓工讀生學習活動設計規劃
(1-3)參與部落在地青年訓練活動，學習部落傳統採集方式
(2)工作內容執行方式：透過討論、設計規畫與實際執行、檢討等方式，提升工讀生活動策劃能力。
(3)專業項目由督導人員教學帶領執行，提升工讀生在地性思考。
(4)與在地產業及照顧服務結合，學習在地多元服務。</t>
    <phoneticPr fontId="3" type="noConversion"/>
  </si>
  <si>
    <t>1.一般資格：依本計畫第伍點規定實施對象。
2.專長資格：社工科系、護理科系、觀光旅遊科系、餐飲科系、環境教育科系、原住民專班等</t>
    <phoneticPr fontId="3" type="noConversion"/>
  </si>
  <si>
    <t>1.工讀人數：1人
2.成效：
(1)7/19-7/20參與縣府辦理在職訓練課程與座談會。
(2)協助製作部落健康地圖與植物雙語卡片。
(3)參與青年返鄉與原民部落健康移地工作坊1場次。
(4)協助推廣社區產業與健康飲食。
(5)在地飲食設計與製作。
(6)參與部落產業阿魯巴染產業工藝學習與製作等。
(7)各式活動會議討論。</t>
    <phoneticPr fontId="3" type="noConversion"/>
  </si>
  <si>
    <t>何欣蓉</t>
    <phoneticPr fontId="3" type="noConversion"/>
  </si>
  <si>
    <t>0920-580225</t>
    <phoneticPr fontId="3" type="noConversion"/>
  </si>
  <si>
    <t>egg710102@gmail.com</t>
    <phoneticPr fontId="3" type="noConversion"/>
  </si>
  <si>
    <t>財團法人原舞者文化藝術基金會</t>
    <phoneticPr fontId="3" type="noConversion"/>
  </si>
  <si>
    <t>花蓮縣壽豐鄉池南路二段37巷6號</t>
    <phoneticPr fontId="3" type="noConversion"/>
  </si>
  <si>
    <t>1.週休二日；週一至週五08:00~17:00，休息時間：12:00-13:00，每二週工作總時數80小時。
2.工讀內容：
(1)營隊活動工作人員。
(2)營隊活動設計。
(3)營隊活動規劃。
(4)營隊活動執行。</t>
    <phoneticPr fontId="3" type="noConversion"/>
  </si>
  <si>
    <t>(1)營隊活動前置教育訓練。
(2)營隊活動設計教學。
(3)營隊活動規畫教學(行政前置作業、活動組規劃、課業組規劃、交通組規劃、機動組規劃等訓練)。
(4)參與本會田野調查。</t>
    <phoneticPr fontId="3" type="noConversion"/>
  </si>
  <si>
    <t>1.一般資格：依本計畫第伍點規定實施對象。
2.專長資格：
(1)身份：原住民籍。
(2)學歷：大學。
(3)科系：不拘。
(4)具備部落生命經驗、樂舞展演經驗、活動辦理執行及攝影(含剪輯影片)經驗。</t>
    <phoneticPr fontId="3" type="noConversion"/>
  </si>
  <si>
    <t>1.工讀人數：2人
2.成效：本會為第4次申請讀計畫，以下為112年度成果。
(1)主要工作事項：
A.07/01-07/03高中 (職)生原住民樂舞人才培訓營(一梯次)
B.08//02-08/06樂舞文化與認同-原住民青年工作坊(一梯次)
(2)次要工作事項
A.協助原舞者的文史資料整理與建檔
B.寄送樂舞文化與認同-原住民青年工作坊海報70份
C.整理高中(職)生原住民樂舞人才培訓營回饋問卷20份
D.各營隊前置作業準備(影組-確認相關拍攝內容)-製作活動影片1部
E.協助各社群營隊文宣宣傳事宜
F.協助行政組製作活動簽到簿10份/感謝狀25份/研習證書34份
G.人才研習營籌備相關作業包含：報名系統製作、學員通知、名牌及證書製作、活動執行。</t>
    <phoneticPr fontId="3" type="noConversion"/>
  </si>
  <si>
    <t>潘麗娟</t>
    <phoneticPr fontId="3" type="noConversion"/>
  </si>
  <si>
    <t>03-8642290</t>
    <phoneticPr fontId="3" type="noConversion"/>
  </si>
  <si>
    <t>fasdt.dance@gmail.com</t>
    <phoneticPr fontId="3" type="noConversion"/>
  </si>
  <si>
    <t>花蓮縣壽豐鄉溪口社區發展協會</t>
    <phoneticPr fontId="3" type="noConversion"/>
  </si>
  <si>
    <t>溪口文化健康站</t>
    <phoneticPr fontId="3" type="noConversion"/>
  </si>
  <si>
    <t>花蓮縣壽豐鄉溪口村溪口路103巷3號</t>
    <phoneticPr fontId="3" type="noConversion"/>
  </si>
  <si>
    <t>1.週休二日；週一至週五08:00~16:00，12:00-13:00間彈性休息，每二週工作總時數80小時。
2.工讀內容：協助文健站行政事務、蒐集部落文化及協助長者體適能增進延緩失能等活動課程。</t>
    <phoneticPr fontId="3" type="noConversion"/>
  </si>
  <si>
    <t>1.一般資格：依本計畫第伍點第二項規定實施對象。
2.專長資格(本項目需填入科系優先順序，以作為考評參據，但專長資格應與工讀生用人單位行政事務或經營項目及工讀內容相符。)</t>
  </si>
  <si>
    <t>1.工讀人數：1人
2.成效：</t>
    <phoneticPr fontId="3" type="noConversion"/>
  </si>
  <si>
    <t>楊曉蓮</t>
    <phoneticPr fontId="3" type="noConversion"/>
  </si>
  <si>
    <t>0975-369904</t>
    <phoneticPr fontId="3" type="noConversion"/>
  </si>
  <si>
    <t>a02975369904@gmail.com</t>
    <phoneticPr fontId="3" type="noConversion"/>
  </si>
  <si>
    <t>臺灣原住民七腳川溪口部落發展協會</t>
    <phoneticPr fontId="3" type="noConversion"/>
  </si>
  <si>
    <t>花蓮縣壽豐鄉溪口村溪口四街19號旁穀倉</t>
    <phoneticPr fontId="3" type="noConversion"/>
  </si>
  <si>
    <t>1.週休二日，週一至週五上午8:00上班至17:30下班，12:00至13:30休息。每二週工作總時數80小時。
2.工讀內容：
(1)穀倉農地植栽管理。
(2)原物料前置作業處理。
(3)協助文創商品產製作業與管理。
(4)夏季遊程規劃、執行與管理。
(5)穀倉老屋空間管理。</t>
    <phoneticPr fontId="3" type="noConversion"/>
  </si>
  <si>
    <t>參與遊程、展攤等統籌、執行與規劃。</t>
    <phoneticPr fontId="3" type="noConversion"/>
  </si>
  <si>
    <t>1.一般資格：依本計畫第伍點第二項規定實施對象。
2.專長資格：
(1)身分：原住民籍。
(2)學歷：大學。
(3)科系：無要求。
(4)具備基本工藝技術、野菜知識、美學概念、活動辦理執行經驗者佳。</t>
    <phoneticPr fontId="3" type="noConversion"/>
  </si>
  <si>
    <t>1.工讀人數：1人。
2.成效：本協會第3次參加此計畫。第1次申請核定後1名工讀生，第1位沒來報到，遞補人員上工第1天就離職，後無人員遞補。第2次申請核定人員沒來上工，也是備取人員遞補，執行成效有在規畫內，工讀生出勤及學習狀況優。</t>
    <phoneticPr fontId="3" type="noConversion"/>
  </si>
  <si>
    <t>李玟慧</t>
    <phoneticPr fontId="3" type="noConversion"/>
  </si>
  <si>
    <t>0989-076289</t>
    <phoneticPr fontId="3" type="noConversion"/>
  </si>
  <si>
    <t>acocoli2@gmail.com</t>
    <phoneticPr fontId="3" type="noConversion"/>
  </si>
  <si>
    <t>艾荷苡·古慕</t>
    <phoneticPr fontId="3" type="noConversion"/>
  </si>
  <si>
    <t>0931-155076</t>
    <phoneticPr fontId="3" type="noConversion"/>
  </si>
  <si>
    <t>twip.cikasuankiku@gmail.com</t>
    <phoneticPr fontId="3" type="noConversion"/>
  </si>
  <si>
    <t>花蓮縣光復鄉太巴塱社區營造協會</t>
    <phoneticPr fontId="3" type="noConversion"/>
  </si>
  <si>
    <t>南富社區部落文化健康站</t>
    <phoneticPr fontId="3" type="noConversion"/>
  </si>
  <si>
    <t>花蓮縣光復鄉南富村富愛街22號</t>
    <phoneticPr fontId="3" type="noConversion"/>
  </si>
  <si>
    <t>1.週休二日；週一至週五08:00~17:00，休息時間：12:00-13:00，每二週工作總時數80小時。
2.工作內容：
(1)活動設計規劃。
(2)文健站FB粉專管理。
(3)田調長者個人創作(達人)。
(4)協助老幼共學課程。</t>
    <phoneticPr fontId="3" type="noConversion"/>
  </si>
  <si>
    <t>田調長者個人創作。</t>
    <phoneticPr fontId="3" type="noConversion"/>
  </si>
  <si>
    <t>1.一般資格：大專以上，
2.專長資格：活動方案規劃、製作小影集、美術方面有興趣。</t>
    <phoneticPr fontId="3" type="noConversion"/>
  </si>
  <si>
    <t>1.工讀人數：1人
2成效：
(1)協助紅葉糯米生活館拍攝影片。
(2)協助到花蓮羅山/縱谷園遊會-產品行銷推廣。</t>
    <phoneticPr fontId="3" type="noConversion"/>
  </si>
  <si>
    <t>王淑麗</t>
    <phoneticPr fontId="3" type="noConversion"/>
  </si>
  <si>
    <t>03-8703141</t>
    <phoneticPr fontId="3" type="noConversion"/>
  </si>
  <si>
    <t>mbs910016@gmail.com</t>
    <phoneticPr fontId="3" type="noConversion"/>
  </si>
  <si>
    <t>花蓮縣光復鄉砂荖社區發展協會</t>
    <phoneticPr fontId="3" type="noConversion"/>
  </si>
  <si>
    <t>砂荖文化健康站</t>
    <phoneticPr fontId="3" type="noConversion"/>
  </si>
  <si>
    <t>花蓮縣光復鄉南富村建國路二段39號</t>
    <phoneticPr fontId="3" type="noConversion"/>
  </si>
  <si>
    <t>1.週休二日；週一至週五08:00~16:00，12:00-13:00間彈性休息，每二週工作總時數80小時。
2.工讀內容：協助文化健康站照服員工作與服務項目以及資料彙整等工作。</t>
    <phoneticPr fontId="3" type="noConversion"/>
  </si>
  <si>
    <t>透過文健站記錄部落文化傳統、在地文化認識與學習。</t>
    <phoneticPr fontId="3" type="noConversion"/>
  </si>
  <si>
    <t>1.一般資格：依本計畫第8點郭定實施對象，
2.專長資格：無。</t>
    <phoneticPr fontId="3" type="noConversion"/>
  </si>
  <si>
    <t>1.工讀人數：1人
2.成效：
(1)工讀人員應達1人。
(2)本案經費執行數達95%。
(3)工讀人員教育訓練參與率達100%。</t>
    <phoneticPr fontId="3" type="noConversion"/>
  </si>
  <si>
    <t>陳敏慧</t>
    <phoneticPr fontId="3" type="noConversion"/>
  </si>
  <si>
    <t>0926-268580</t>
    <phoneticPr fontId="3" type="noConversion"/>
  </si>
  <si>
    <t>lkjp231@gmail.com</t>
    <phoneticPr fontId="3" type="noConversion"/>
  </si>
  <si>
    <t>花蓮縣光復鄉大馬太鞍社區發展協會</t>
    <phoneticPr fontId="3" type="noConversion"/>
  </si>
  <si>
    <t>馬太鞍文健站</t>
    <phoneticPr fontId="3" type="noConversion"/>
  </si>
  <si>
    <t>花蓮縣光復鄉大同村中山路三段84號</t>
    <phoneticPr fontId="3" type="noConversion"/>
  </si>
  <si>
    <t>1.週休二日；週一至週五08:00~16:00，12:00-13:00間彈性休息，每二週工作總時數80小時。
2.工讀內容：
(1)協助簡易健康照顧服務：測量生命徵象。
(2)協助延緩老化失能活動課程。
(3)電話問安及居家關懷訪視服務。
(4)協助備餐及環境清潔消毒。</t>
    <phoneticPr fontId="3" type="noConversion"/>
  </si>
  <si>
    <t>1.一般資格：具原住民身分之本國籍在學學生，
2.專長資格：無。</t>
    <phoneticPr fontId="3" type="noConversion"/>
  </si>
  <si>
    <t>1.工讀人數：1人
2.成效：
(1)協助本會共創族語會本老幼共學課程。
(2)建立綠色照護園藝輔療，透過種植、製作與職務有關的園藝活動，改善身心靈狀態。
(3)111年度文化健康站查核成績甲等。</t>
    <phoneticPr fontId="3" type="noConversion"/>
  </si>
  <si>
    <t>蔡智輝</t>
    <phoneticPr fontId="3" type="noConversion"/>
  </si>
  <si>
    <t>0919-965120</t>
    <phoneticPr fontId="3" type="noConversion"/>
  </si>
  <si>
    <t>sherrg123155@gmail.com</t>
    <phoneticPr fontId="3" type="noConversion"/>
  </si>
  <si>
    <t>曾亞璿</t>
    <phoneticPr fontId="3" type="noConversion"/>
  </si>
  <si>
    <t>0925-073615</t>
    <phoneticPr fontId="3" type="noConversion"/>
  </si>
  <si>
    <t>財團法人天主教花蓮教區(太巴塱文化健康站)</t>
    <phoneticPr fontId="3" type="noConversion"/>
  </si>
  <si>
    <t>太巴塱文化健康站</t>
    <phoneticPr fontId="3" type="noConversion"/>
  </si>
  <si>
    <t>花蓮縣光復鄉富田一街16號</t>
    <phoneticPr fontId="3" type="noConversion"/>
  </si>
  <si>
    <t>1.週休二日；週一至週五08:00~16:00，12:00-13:00間彈性休息，每二週工作總時數80小時。
2.工讀內容：協助文化健康站照顧服務員工作與服務項目以及資料彙整等工作。</t>
    <phoneticPr fontId="3" type="noConversion"/>
  </si>
  <si>
    <t>透過文化健康戰紀錄部落文化傳統及在地文化認識與學習。</t>
    <phoneticPr fontId="3" type="noConversion"/>
  </si>
  <si>
    <t>1.工讀人數：1人
2.成效：無。</t>
    <phoneticPr fontId="3" type="noConversion"/>
  </si>
  <si>
    <t>鄭家諭</t>
    <phoneticPr fontId="3" type="noConversion"/>
  </si>
  <si>
    <t>0919-356337</t>
    <phoneticPr fontId="3" type="noConversion"/>
  </si>
  <si>
    <t>jiayu780920@gmail.com</t>
    <phoneticPr fontId="3" type="noConversion"/>
  </si>
  <si>
    <t>花蓮縣原住民族文化產業建設協會</t>
    <phoneticPr fontId="3" type="noConversion"/>
  </si>
  <si>
    <t>禮勞文化健康站</t>
    <phoneticPr fontId="3" type="noConversion"/>
  </si>
  <si>
    <t>花蓮縣光復鄉東富村建國路二段164號</t>
    <phoneticPr fontId="3" type="noConversion"/>
  </si>
  <si>
    <t>透過文化健康戰紀錄部落文化傳統及在地文化認識與學習。</t>
  </si>
  <si>
    <t xml:space="preserve">1.工讀人數：1人
2.成效：
(1)本案經費執行數達95%。
(2)工讀人員教育訓練參與率達100%。
</t>
    <phoneticPr fontId="3" type="noConversion"/>
  </si>
  <si>
    <t>曾筱瀠</t>
    <phoneticPr fontId="3" type="noConversion"/>
  </si>
  <si>
    <t>0989-218486</t>
    <phoneticPr fontId="3" type="noConversion"/>
  </si>
  <si>
    <t>s0989218486@gmail.com</t>
    <phoneticPr fontId="3" type="noConversion"/>
  </si>
  <si>
    <t>社團法人花蓮縣婦女公共事務發展協會</t>
    <phoneticPr fontId="3" type="noConversion"/>
  </si>
  <si>
    <t>社團法人花蓮縣婦女公共事務發展協會</t>
  </si>
  <si>
    <t>花蓮縣光復鄉北富村光豐路34-3號</t>
    <phoneticPr fontId="3" type="noConversion"/>
  </si>
  <si>
    <t>1.週休二日，週一至週五上午8:30上班至17:30下班，12:00至13:00休息。每二週工作總時數80小時。
2.工讀內容：
(1)協助規劃長者健康促進活動安排。
(2)協助電話問安及居家關懷與生活照顧諮詢服務。
(3)管理並更新本會網頁或臉書。
(4)協助本協會其他相關業務。</t>
    <phoneticPr fontId="3" type="noConversion"/>
  </si>
  <si>
    <t>田金蕎</t>
    <phoneticPr fontId="3" type="noConversion"/>
  </si>
  <si>
    <t>0905-799535</t>
    <phoneticPr fontId="3" type="noConversion"/>
  </si>
  <si>
    <t>gillchen0811@gmail.com</t>
    <phoneticPr fontId="3" type="noConversion"/>
  </si>
  <si>
    <t>花蓮縣光復鄉嗨嘿哇社區全人關懷協會</t>
    <phoneticPr fontId="3" type="noConversion"/>
  </si>
  <si>
    <t>嗨嘿哇部落文化健康站</t>
    <phoneticPr fontId="3" type="noConversion"/>
  </si>
  <si>
    <t>花蓮縣光復鄉北富村中正路二段79號</t>
    <phoneticPr fontId="3" type="noConversion"/>
  </si>
  <si>
    <t>1.週休二日，週一至週五上午8:00上班至17:00下班，12:00至13:00休息。每二週工作總時數80小時。
2.工讀內容：
(1)協助文健站健康促進課程、紀錄、資料整理。
(2)文健站facebook粉專管理。
(3)規畫(設計)文健站展示區。
(4)參與部落文創市集(展售文健站長者手工藝品)</t>
    <phoneticPr fontId="3" type="noConversion"/>
  </si>
  <si>
    <t>江清文</t>
    <phoneticPr fontId="3" type="noConversion"/>
  </si>
  <si>
    <t>0933-797548</t>
    <phoneticPr fontId="3" type="noConversion"/>
  </si>
  <si>
    <t>kinjjan@yahoo.com.tw</t>
    <phoneticPr fontId="3" type="noConversion"/>
  </si>
  <si>
    <t>有限責任花蓮縣紅葉福利雞蛋生產合作社</t>
    <phoneticPr fontId="3" type="noConversion"/>
  </si>
  <si>
    <t>花蓮縣萬榮鄉紅葉村紅葉47-4號</t>
    <phoneticPr fontId="3" type="noConversion"/>
  </si>
  <si>
    <t>1.週休二日，週一至週五上午8:00上班至17:00下班，12:00至13:00休息。每二週工作總時數80小時。
2.工讀內容：
(1)協助合作社共有雞舍工作。
(2)協助部落長者養雞事務。
(3)其他合作社業務學習與辦理。</t>
    <phoneticPr fontId="3" type="noConversion"/>
  </si>
  <si>
    <t>(1)參加養雞專業訓練。
(2)協助策劃部落小旅行及療癒雞服務。
(3)部落養雞學校培育與推廣。</t>
    <phoneticPr fontId="3" type="noConversion"/>
  </si>
  <si>
    <t>1.一般資格：依本計畫第伍點第二項規定實施對象。
2.專長資格：原住民、動物畜產、社福相關科系。</t>
  </si>
  <si>
    <t>1.工讀人數：1人
2.成效：工讀生學習很良好，也獲益甚多，對單位有實質幫助。</t>
    <phoneticPr fontId="3" type="noConversion"/>
  </si>
  <si>
    <t>黃雅平</t>
    <phoneticPr fontId="3" type="noConversion"/>
  </si>
  <si>
    <t>0937-529850</t>
    <phoneticPr fontId="3" type="noConversion"/>
  </si>
  <si>
    <t>hongyeegg@gmail.com</t>
    <phoneticPr fontId="3" type="noConversion"/>
  </si>
  <si>
    <t>花蓮縣萬榮鄉老人會</t>
    <phoneticPr fontId="3" type="noConversion"/>
  </si>
  <si>
    <t>萬榮鄉老人會</t>
    <phoneticPr fontId="3" type="noConversion"/>
  </si>
  <si>
    <t>花蓮縣萬榮鄉紅葉村4號</t>
    <phoneticPr fontId="3" type="noConversion"/>
  </si>
  <si>
    <t>1.週休二日，週一至週五上午8:00上班至16:30下班，12:00至12:30休息。每二週工作總時數80小時。
2.工讀內容：
(1)協助萬榮鄉老人會網頁更新及簡介製作。
(2)協助萬榮數位中心服務及課程設計。
(3)協助傳統文化及產採集。
(4)協助老幼共學之課程。</t>
    <phoneticPr fontId="3" type="noConversion"/>
  </si>
  <si>
    <t>(1)社區文化體驗營(返鄉及在地孩童)8月1梯次。
(2)部落有聲繪本製作。</t>
    <phoneticPr fontId="3" type="noConversion"/>
  </si>
  <si>
    <t>1.一般資格：依本計畫第伍點第二項規定實施對象。
2.專長資格：無</t>
  </si>
  <si>
    <t>1.工讀人數：1人
2.成效：
(1)見晴社區關懷據點及社照c據點服務協助長者服務-集中用餐、健康促進、關懷訪視。
(2)協助傳統歌謠採集並錄製-3支。
(3)長者故事收蒐及建檔-3支。
(4)協助紅葉部落文化健康站傳統歌謠採集並錄製-10人次。
(5)協助紅葉部落文化健康站長者故事收蒐及建檔-10人次。
(6)協助紅葉部落文化健康站影片剪輯1支。
(7)協助協會網頁更新及簡介製作(老人服務)。
(8)協助萬榮鄉數位推廣中心、老幼共學之課程。
(9)創新作為：
A.協助老人會活動(新白楊文健站成立、銀髮嘉年華系列活動)。
B.萬榮鄉部落照顧站(馬太鞍)站上關懷及協助-每週1次。
C.協助萬榮數位教育中心服務及課程設計並製作數位桌遊。
D.協助見晴社照c及失智據點服務及課程設計。</t>
    <phoneticPr fontId="3" type="noConversion"/>
  </si>
  <si>
    <t>余素珍</t>
    <phoneticPr fontId="3" type="noConversion"/>
  </si>
  <si>
    <t>03-87871711</t>
    <phoneticPr fontId="3" type="noConversion"/>
  </si>
  <si>
    <t>jan9768h@gma.?.com</t>
    <phoneticPr fontId="3" type="noConversion"/>
  </si>
  <si>
    <t>黃素敏</t>
    <phoneticPr fontId="3" type="noConversion"/>
  </si>
  <si>
    <t>03-8876930*14</t>
    <phoneticPr fontId="3" type="noConversion"/>
  </si>
  <si>
    <t>h8872096@yahoo.com.tw</t>
    <phoneticPr fontId="3" type="noConversion"/>
  </si>
  <si>
    <t>花蓮縣萬榮鄉紅葉社區發展協會</t>
    <phoneticPr fontId="3" type="noConversion"/>
  </si>
  <si>
    <t>花蓮縣萬榮鄉紅葉村1鄰9號</t>
    <phoneticPr fontId="3" type="noConversion"/>
  </si>
  <si>
    <t>1.週休二日；週一至週五08:00~16:30，12:00-12:30間休息，每二週工作總時數80小時。
2.工讀內容：
(1)協助社區網頁更新及簡介製作。
(2)協助萬榮數位中心服務及課程設計。
(3)協助傳統文化及產採集。
(4)協助老幼共學之課程。</t>
    <phoneticPr fontId="3" type="noConversion"/>
  </si>
  <si>
    <t>(1)協助2024太魯閣族歲時祭儀活動。
(2)社區文化體驗營(返鄉及在地孩童)7月1梯次共5天。
(3)有聲繪本製作及翻譯。</t>
    <phoneticPr fontId="3" type="noConversion"/>
  </si>
  <si>
    <t>1.一般資格：依本計畫第伍點第二項規定實施對象。
2.專長資格：無。</t>
  </si>
  <si>
    <t>余芳琳</t>
    <phoneticPr fontId="3" type="noConversion"/>
  </si>
  <si>
    <t>03-8876930*12</t>
    <phoneticPr fontId="3" type="noConversion"/>
  </si>
  <si>
    <t>por8811786@gmail.com</t>
    <phoneticPr fontId="3" type="noConversion"/>
  </si>
  <si>
    <t>花蓮縣萬榮鄉馬遠社區發展協會</t>
    <phoneticPr fontId="3" type="noConversion"/>
  </si>
  <si>
    <t>馬遠固努安文化健康站</t>
    <phoneticPr fontId="3" type="noConversion"/>
  </si>
  <si>
    <t>花蓮縣萬榮鄉馬馬遠村1鄰5號</t>
    <phoneticPr fontId="3" type="noConversion"/>
  </si>
  <si>
    <t>1.週休二日；週一至週五08:00~16:00，12:00-13:00間彈性休息，每二週工作總時數80小時。
2.工讀內容：協助文健站環境清潔消毒工作、協助長者簽到及測量體溫及血壓、協助拍攝並剪輯文健站每日服務照片、協助文健站文書處理、協助文健站空間規劃具原住民特色等。</t>
    <phoneticPr fontId="3" type="noConversion"/>
  </si>
  <si>
    <t>參加專業訓練、活動策畫、公益服務、文化傳統採集。</t>
    <phoneticPr fontId="3" type="noConversion"/>
  </si>
  <si>
    <t>1.一般資格：依據原住民族委員會113年度原住民暑期工讀計畫對象為主。
2.專長資格：具有行政基本能力及文書處理、主動型積極善於熱心服務。</t>
    <phoneticPr fontId="3" type="noConversion"/>
  </si>
  <si>
    <t>1.工讀人數：1人
2.成效：進用工讀生能讓協會人手充足，並讓工讀生徐學習行政及學生職能開發，從中學習實務經驗，親自接觸原住民族公共事務的不同領域。</t>
    <phoneticPr fontId="3" type="noConversion"/>
  </si>
  <si>
    <t>馬玉蘭</t>
    <phoneticPr fontId="3" type="noConversion"/>
  </si>
  <si>
    <t>0976-891161</t>
    <phoneticPr fontId="3" type="noConversion"/>
  </si>
  <si>
    <t>mamira10107ioio@yahoo.com.tw</t>
    <phoneticPr fontId="3" type="noConversion"/>
  </si>
  <si>
    <t>花蓮縣萬榮鄉西林社區發展協會</t>
    <phoneticPr fontId="3" type="noConversion"/>
  </si>
  <si>
    <t>支亞干文化健康站</t>
    <phoneticPr fontId="3" type="noConversion"/>
  </si>
  <si>
    <t>花蓮縣萬榮鄉西林村127號</t>
    <phoneticPr fontId="3" type="noConversion"/>
  </si>
  <si>
    <t>1.週休二日，週一至週五上午8:00上班至16:00下班，11:00至11:30間彈性休息。每二週工作總時數80小時。
2.工讀內容：協助文健站生理量測，帶動健康操、課程執行、寄送公文。</t>
    <phoneticPr fontId="3" type="noConversion"/>
  </si>
  <si>
    <t>協助課程發想與設計，培養工讀生多元專業開發，除了行政庶務外，也加入對文化，對山林的知識採集，暑期期間活動頗多，除了文健站也包含母會的計畫活動，也有意願讓工讀生參與。</t>
    <phoneticPr fontId="3" type="noConversion"/>
  </si>
  <si>
    <t>1.一般資格：大專院校以上學歷，有基礎的文書處理能力，包含ppt,word,excel等使用經驗，有機車駕照，汽車駕照為佳。
2.專長資格：文化健康站是相當多元的工作，不一定是指頂相關科系，主要還是工讀生對於長者照顧的一定觀念，以及刻苦耐勞的毅力。</t>
    <phoneticPr fontId="3" type="noConversion"/>
  </si>
  <si>
    <t>1.工讀人數：1人。
2.成效：從一名需要被動做事到學會觀察並主動協助的成長過程，對工讀生自己本身就是一個很大的成效。</t>
    <phoneticPr fontId="3" type="noConversion"/>
  </si>
  <si>
    <t>許雁如</t>
    <phoneticPr fontId="3" type="noConversion"/>
  </si>
  <si>
    <t>0933-445122</t>
    <phoneticPr fontId="3" type="noConversion"/>
  </si>
  <si>
    <t>yawas0522@gmail.com</t>
    <phoneticPr fontId="3" type="noConversion"/>
  </si>
  <si>
    <t>蘇嬿芷</t>
    <phoneticPr fontId="3" type="noConversion"/>
  </si>
  <si>
    <t>0921-952064</t>
    <phoneticPr fontId="3" type="noConversion"/>
  </si>
  <si>
    <t>rucy841230@gmail.com</t>
    <phoneticPr fontId="3" type="noConversion"/>
  </si>
  <si>
    <t>花蓮縣鶴岡社區營造協會</t>
    <phoneticPr fontId="3" type="noConversion"/>
  </si>
  <si>
    <t>鶴岡文旦行像館</t>
    <phoneticPr fontId="3" type="noConversion"/>
  </si>
  <si>
    <t>花蓮縣瑞穗鄉鶴岡村屋拉力二街94號</t>
    <phoneticPr fontId="3" type="noConversion"/>
  </si>
  <si>
    <t>1.週休二日，週一至週五上午8:00上班至17:00下班，12:00至13:00休息。每二週工作總時數80小時。
2.工讀內容：
(1)協助文健站資料整理及管理。
(2)協助文健站活動設計規劃。
(3)協助微小電影製作-鶴岡文旦行像館及周邊文宣設計。
(4)協助鶴岡文旦行像館文旦-創意小包裝。
(5)協助鶴岡文旦行像館環境整潔。
(6)協助管理協會及FB粉絲網站活動更新。
(7)文化產業活動推廣如：
A.鶴岡屋拉力ilisin豐年祭-捕魚(kimosis)記錄保存。
B.文旦採收協助。
C.暑期市集動。</t>
    <phoneticPr fontId="3" type="noConversion"/>
  </si>
  <si>
    <t>參加專業訓練、活動策劃、公益服務、文化傳統採集或其他創新體驗等。</t>
    <phoneticPr fontId="3" type="noConversion"/>
  </si>
  <si>
    <r>
      <t xml:space="preserve">1.工讀人數：2人
2.成效：
</t>
    </r>
    <r>
      <rPr>
        <u/>
        <sz val="12"/>
        <color theme="1"/>
        <rFont val="標楷體"/>
        <family val="4"/>
        <charset val="136"/>
      </rPr>
      <t>(1)質化：</t>
    </r>
    <r>
      <rPr>
        <sz val="12"/>
        <color theme="1"/>
        <rFont val="標楷體"/>
        <family val="4"/>
        <charset val="136"/>
      </rPr>
      <t xml:space="preserve">
A.文化健康站：社區長者課程規劃及服務。
B.鶴岡文旦像館：協助銷售文旦加工品。
C.文化產業活動推廣：連結部落產業拍攝觀光影片。
D.網路文宣：擔任facebook小編，分享體驗及活動公告，
E.職前訓練：進入工作場域前，帶領工讀生了解部落文化及產業。
</t>
    </r>
    <r>
      <rPr>
        <u/>
        <sz val="12"/>
        <color theme="1"/>
        <rFont val="標楷體"/>
        <family val="4"/>
        <charset val="136"/>
      </rPr>
      <t>(2)量化</t>
    </r>
    <r>
      <rPr>
        <sz val="12"/>
        <color theme="1"/>
        <rFont val="標楷體"/>
        <family val="4"/>
        <charset val="136"/>
      </rPr>
      <t>：
A.文化健康站：7月份21場次，989人次。8月份23場次，903人次。
B.鶴岡文旦行像館：文旦酥及文旦醋體驗活動6場次，180人。及部落小旅行1場次。
C.餐飲服務44場次。
D.文化產業活動推廣：文旦採收祭1場次。
(3)在職工作訓練：花蓮縣政府舉辦2場次、本會工作訓練4次(每二週1次)。</t>
    </r>
    <phoneticPr fontId="3" type="noConversion"/>
  </si>
  <si>
    <t>杜秋香</t>
    <phoneticPr fontId="3" type="noConversion"/>
  </si>
  <si>
    <t>0931-385330</t>
    <phoneticPr fontId="3" type="noConversion"/>
  </si>
  <si>
    <t>siicdo@gmail.com</t>
    <phoneticPr fontId="3" type="noConversion"/>
  </si>
  <si>
    <t>林嬌豔</t>
    <phoneticPr fontId="3" type="noConversion"/>
  </si>
  <si>
    <t>0939-056217</t>
    <phoneticPr fontId="3" type="noConversion"/>
  </si>
  <si>
    <t>花蓮縣馬立雲營造協會</t>
    <phoneticPr fontId="3" type="noConversion"/>
  </si>
  <si>
    <t>花蓮縣瑞穗鄉舞鶴村5鄰139-6號</t>
    <phoneticPr fontId="3" type="noConversion"/>
  </si>
  <si>
    <t>1.週休二日，週一至週五上午9:00上班至18:00下班，12:00至13:00彈性休息。每二週工作總時數80小時。
2.工讀內容：
(1)每週三、四、五協助辦理族語學習陪伴班。
(2)每週六日協助辦理文化傳習工作坊、文化成長營、部落小旅行等活動。
(3)協助部落網站(臉書)發文。
(4)協助部落慶典活動(歲時祭儀)幫忙。</t>
    <phoneticPr fontId="3" type="noConversion"/>
  </si>
  <si>
    <t>1.一般資格：依本計畫第伍點第二項規定實施對象。
2.專長資格：具有機車駕照、簡易文書處理、影像拍攝專長。</t>
  </si>
  <si>
    <t>苡莉哈尼</t>
    <phoneticPr fontId="3" type="noConversion"/>
  </si>
  <si>
    <t>03-8873738</t>
    <phoneticPr fontId="3" type="noConversion"/>
  </si>
  <si>
    <t>zs4310@gmail.com</t>
    <phoneticPr fontId="3" type="noConversion"/>
  </si>
  <si>
    <t>杜秀雯</t>
    <phoneticPr fontId="3" type="noConversion"/>
  </si>
  <si>
    <t>u0917011627@gmail.com</t>
    <phoneticPr fontId="3" type="noConversion"/>
  </si>
  <si>
    <t>花蓮縣瑞穗鄉奇美社區發展協會</t>
    <phoneticPr fontId="3" type="noConversion"/>
  </si>
  <si>
    <t>奇美文化健康站</t>
    <phoneticPr fontId="3" type="noConversion"/>
  </si>
  <si>
    <t>花蓮縣瑞穗鄉奇美村3鄰16號</t>
    <phoneticPr fontId="3" type="noConversion"/>
  </si>
  <si>
    <t>1.週休二日，週一至週五上午8:00上班至16:00下班，12:00-13:00間彈性休息。每二週工作總時數80小時。
2.工讀內容：協助文書處理、資料建檔及課程上協助長者等。</t>
    <phoneticPr fontId="3" type="noConversion"/>
  </si>
  <si>
    <t>1.工讀人數：0人
2.成效：無</t>
    <phoneticPr fontId="3" type="noConversion"/>
  </si>
  <si>
    <t>鍾紫韻</t>
    <phoneticPr fontId="3" type="noConversion"/>
  </si>
  <si>
    <t>03-8991113、0933-998164</t>
    <phoneticPr fontId="3" type="noConversion"/>
  </si>
  <si>
    <t>kwt0316891113@yahoo.com.tw</t>
    <phoneticPr fontId="3" type="noConversion"/>
  </si>
  <si>
    <t>鍾曾涵茹</t>
    <phoneticPr fontId="3" type="noConversion"/>
  </si>
  <si>
    <t>03-8991113</t>
    <phoneticPr fontId="3" type="noConversion"/>
  </si>
  <si>
    <t>花蓮縣玉里鎮達谷寮(takoliaw)協會</t>
    <phoneticPr fontId="3" type="noConversion"/>
  </si>
  <si>
    <t>達谷寮文化健康站</t>
    <phoneticPr fontId="3" type="noConversion"/>
  </si>
  <si>
    <t>花蓮縣玉里鎮觀音里6鄰高寮128-5號</t>
    <phoneticPr fontId="3" type="noConversion"/>
  </si>
  <si>
    <t>1.週休二日，週一至週五上午7:30上班至16:30下班，11:30至12:30休息。每二週工作總時數80小時。
2.工讀內容：協助登打各項資料、協助製作課程教具、協助完成輔導員交辦之相關工作。</t>
    <phoneticPr fontId="3" type="noConversion"/>
  </si>
  <si>
    <t>協助文化傳統課程之採集與安排之工作。</t>
    <phoneticPr fontId="3" type="noConversion"/>
  </si>
  <si>
    <t>1.一般資格：以阿美族人為優先考量，其次依本項計畫第伍項第二點規定實施。
2.專長資格：是工讀者之專長優先順序，考量其相符作為參據。</t>
    <phoneticPr fontId="3" type="noConversion"/>
  </si>
  <si>
    <t>張靖文</t>
    <phoneticPr fontId="3" type="noConversion"/>
  </si>
  <si>
    <t>03-885163、0980-834235</t>
    <phoneticPr fontId="3" type="noConversion"/>
  </si>
  <si>
    <t>takoliaw1285@gmail.com</t>
    <phoneticPr fontId="3" type="noConversion"/>
  </si>
  <si>
    <t>03-885163
/0980-834235</t>
    <phoneticPr fontId="3" type="noConversion"/>
  </si>
  <si>
    <t>財團法人天主教花蓮教區(松浦文化健康站)</t>
    <phoneticPr fontId="3" type="noConversion"/>
  </si>
  <si>
    <t>松浦文化健康站</t>
    <phoneticPr fontId="3" type="noConversion"/>
  </si>
  <si>
    <t>花蓮縣玉里鎮松浦里10鄰174-1號</t>
    <phoneticPr fontId="3" type="noConversion"/>
  </si>
  <si>
    <t>1.週休二日，週一至週五上午8:00上班至16:00下班，12:00-13:00間彈性休息。每二週工作總時數80小時。
2.工讀內容：文書作業、會計作業、長者日間活動課程協助。</t>
    <phoneticPr fontId="3" type="noConversion"/>
  </si>
  <si>
    <t>1.一般資格：依本計畫第伍點第二項規定實施對象。
2.專長資格：文書處理、活動設計。</t>
  </si>
  <si>
    <t>黃淑慧</t>
    <phoneticPr fontId="3" type="noConversion"/>
  </si>
  <si>
    <t>0982-258440</t>
    <phoneticPr fontId="3" type="noConversion"/>
  </si>
  <si>
    <t>a8885719@gmail.com</t>
    <phoneticPr fontId="3" type="noConversion"/>
  </si>
  <si>
    <t>林靜玉</t>
    <phoneticPr fontId="3" type="noConversion"/>
  </si>
  <si>
    <t>0976-132075</t>
    <phoneticPr fontId="3" type="noConversion"/>
  </si>
  <si>
    <t>aa0976132075@gmail.com</t>
    <phoneticPr fontId="3" type="noConversion"/>
  </si>
  <si>
    <t>花蓮縣玉里鎮壹玖參原民關懷協會</t>
    <phoneticPr fontId="3" type="noConversion"/>
  </si>
  <si>
    <t>長良文化健康站</t>
    <phoneticPr fontId="3" type="noConversion"/>
  </si>
  <si>
    <t>花蓮縣玉里鎮長良里180-1號</t>
    <phoneticPr fontId="3" type="noConversion"/>
  </si>
  <si>
    <t>1.週休二日，週一至週五上午8:00上班至16:00下班，12:00-13:00間彈性休息。每二週工作總時數80小時。
2.工讀內容：
(1)簡易生命測量。
(2)活動課程協助。
(3)簡易電腦行政操作。
(4)送餐服務。</t>
    <phoneticPr fontId="3" type="noConversion"/>
  </si>
  <si>
    <t xml:space="preserve">1.一般資格：
(1)原住民身分。
(2)具有大學及大專院校之在學中。
2.專長資格：無 </t>
    <phoneticPr fontId="3" type="noConversion"/>
  </si>
  <si>
    <t>王子威</t>
    <phoneticPr fontId="3" type="noConversion"/>
  </si>
  <si>
    <t>0921-258173</t>
    <phoneticPr fontId="3" type="noConversion"/>
  </si>
  <si>
    <t>love852123221@gmail.com</t>
    <phoneticPr fontId="3" type="noConversion"/>
  </si>
  <si>
    <t>金雅雯</t>
    <phoneticPr fontId="3" type="noConversion"/>
  </si>
  <si>
    <t>0926-011030</t>
    <phoneticPr fontId="3" type="noConversion"/>
  </si>
  <si>
    <t>ciwang0404@gmail.com</t>
    <phoneticPr fontId="3" type="noConversion"/>
  </si>
  <si>
    <t>花蓮縣德武部落關懷文化創意產業協會</t>
    <phoneticPr fontId="3" type="noConversion"/>
  </si>
  <si>
    <t>下德武文化健康站</t>
    <phoneticPr fontId="3" type="noConversion"/>
  </si>
  <si>
    <t>花蓮縣玉里鎮下德武部落聚會所</t>
    <phoneticPr fontId="3" type="noConversion"/>
  </si>
  <si>
    <t>文健站長者課程設計、傳統文化採集。</t>
    <phoneticPr fontId="3" type="noConversion"/>
  </si>
  <si>
    <t>1.一般資格：依本計畫第伍點第二項規定實施對象。
2.專長資格：文書處理、活動設計</t>
  </si>
  <si>
    <t>1.工讀人數：1人
2.成效：提供文健站工作場域，認識部落事務工作及提升公部門行政運作能力，並安排工讀生貢獻在校習得之專業知識，應用在部落長者健康促進活動課程(口腔保健)中及行政業務上。</t>
    <phoneticPr fontId="3" type="noConversion"/>
  </si>
  <si>
    <t>邱佩菁</t>
    <phoneticPr fontId="3" type="noConversion"/>
  </si>
  <si>
    <t>03-8876800</t>
    <phoneticPr fontId="3" type="noConversion"/>
  </si>
  <si>
    <t>a0939455426@gmail.com</t>
    <phoneticPr fontId="3" type="noConversion"/>
  </si>
  <si>
    <t>花蓮縣督旮薾農村發展協會</t>
    <phoneticPr fontId="3" type="noConversion"/>
  </si>
  <si>
    <t>督旮薾文化健康站</t>
    <phoneticPr fontId="3" type="noConversion"/>
  </si>
  <si>
    <t>花蓮縣玉里鎮觀音里21鄰77-1號</t>
    <phoneticPr fontId="3" type="noConversion"/>
  </si>
  <si>
    <t>1.週休二日，週一至週五上午8:00上班至17:00下班，12:00-13:00間休息。每二週工作總時數80小時。
2.工讀內容：
協助登打各項資料、協助製作課程教具、協助完成輔導員交辦之相關作業。</t>
    <phoneticPr fontId="3" type="noConversion"/>
  </si>
  <si>
    <t>1.一般資格：以阿美族人為優先考量，其次依本計畫第五項第二點規定實施。
2.專長資格：視工讀者之專長優先序，考量其相符作為參據。</t>
    <phoneticPr fontId="3" type="noConversion"/>
  </si>
  <si>
    <t>1.工讀人數：人
2.成效：</t>
    <phoneticPr fontId="3" type="noConversion"/>
  </si>
  <si>
    <t>張育青</t>
    <phoneticPr fontId="3" type="noConversion"/>
  </si>
  <si>
    <t>0934-187740
03-8851285</t>
    <phoneticPr fontId="3" type="noConversion"/>
  </si>
  <si>
    <t>013chang@gmail.com</t>
    <phoneticPr fontId="3" type="noConversion"/>
  </si>
  <si>
    <t>花蓮縣豐濱鄉靜浦社區發展協會</t>
    <phoneticPr fontId="3" type="noConversion"/>
  </si>
  <si>
    <t>花蓮縣豐濱鄉靜浦村140號</t>
    <phoneticPr fontId="3" type="noConversion"/>
  </si>
  <si>
    <t>1.週休二日，週一至週五上午8:00上班至17:30下班，12:00-13:30間彈性休息。每二週工作總時數80小時。
2.工讀內容：
(1)協助行政資料處理
(2)學習靜浦部落文化及相關知識
(3)協助FB粉絲專頁、IG發文(宣傳文及照片)。</t>
    <phoneticPr fontId="3" type="noConversion"/>
  </si>
  <si>
    <t>(1)簡單拍攝、剪輯部落旅遊小短片。
(2)協助部落祭儀。
(3)族群文化影像拍攝。</t>
    <phoneticPr fontId="3" type="noConversion"/>
  </si>
  <si>
    <t>1.一般資格：依本計畫第伍點第二項規定實施對象。
2.專長資格：
(1)汽、機車駕照者尤佳。
(2)簡易影片剪輯及拍攝。
(3)基本電腦文書處理。</t>
    <phoneticPr fontId="3" type="noConversion"/>
  </si>
  <si>
    <t>林仕瀅</t>
    <phoneticPr fontId="3" type="noConversion"/>
  </si>
  <si>
    <t>03-8781697</t>
    <phoneticPr fontId="3" type="noConversion"/>
  </si>
  <si>
    <t>cawi.a.niyaro@gmail.com</t>
    <phoneticPr fontId="3" type="noConversion"/>
  </si>
  <si>
    <t>花蓮縣豐濱鄉豐濱社區發展協會</t>
    <phoneticPr fontId="3" type="noConversion"/>
  </si>
  <si>
    <t>貓公文化健康站</t>
    <phoneticPr fontId="3" type="noConversion"/>
  </si>
  <si>
    <t>花蓮縣豐濱鄉豐濱村民族街82巷8-2號</t>
    <phoneticPr fontId="3" type="noConversion"/>
  </si>
  <si>
    <t>1.週休二日；週一至週五08:00~17:00
  休息時間：彈性休息
2.工讀內容：協助文健站簡易健康照顧服務、餐飲服務、與照服員共同進行關懷訪視、紀錄訪視內容並學習文健站相關工作內容。</t>
    <phoneticPr fontId="3" type="noConversion"/>
  </si>
  <si>
    <t>(1)部落活動參與策畫：社區每季辦理大型活動，如釀酒節、彈弓比賽、貓公路跑等參與策畫及協助。
(2)文化產業體驗規劃：學習部落文化、產業等，並用於協會體驗遊程，以達傳承目的。
(3)部落環境美化：參與社區環境規畫活動及執行。
(4)學習部落遊程推廣、網頁及粉專經營等。</t>
    <phoneticPr fontId="3" type="noConversion"/>
  </si>
  <si>
    <t>1.工讀人數：1人
2.成效：
(1)協助協會辦理當日課程。
(2)協助社區辦理第五屆貓公部落彈弓比賽。
(3)透過具創性、在地性及發展性之工藝推廣，促成在地產業發展並結合部落觀光遊程。
(4)協助文健站各活動及課程、餐食、關懷長者。
(5)工讀生主動積極，服務態度良好。
(6)人力的增加有助於協會各項業務執行進度及成效。</t>
    <phoneticPr fontId="3" type="noConversion"/>
  </si>
  <si>
    <t>陳佳蓉</t>
    <phoneticPr fontId="3" type="noConversion"/>
  </si>
  <si>
    <t>03-8791082</t>
    <phoneticPr fontId="3" type="noConversion"/>
  </si>
  <si>
    <t>yjo9c8gfu@gmail.com</t>
    <phoneticPr fontId="3" type="noConversion"/>
  </si>
  <si>
    <t>吳建安</t>
    <phoneticPr fontId="3" type="noConversion"/>
  </si>
  <si>
    <t>canglah@gmail.com</t>
    <phoneticPr fontId="3" type="noConversion"/>
  </si>
  <si>
    <t>花蓮縣達蘭埠文化農業產業推廣協會</t>
    <phoneticPr fontId="3" type="noConversion"/>
  </si>
  <si>
    <t>達蘭埠文化健康站</t>
    <phoneticPr fontId="3" type="noConversion"/>
  </si>
  <si>
    <t>花蓮縣富里鄉新興村東興109號</t>
    <phoneticPr fontId="3" type="noConversion"/>
  </si>
  <si>
    <t>1.週休二日，週一至週五上午8:00上班至17:00下班，12:00-13:00間休息。每二週工作總時數80小時。
2.工讀內容：
(1)協助生理量測及登錄
(2)協助課程紀錄及拍照
(3)協助送餐服務</t>
    <phoneticPr fontId="3" type="noConversion"/>
  </si>
  <si>
    <t>1.一般資格：需懂電腦文書作業。
2.專長資格：略懂阿美族語。</t>
    <phoneticPr fontId="3" type="noConversion"/>
  </si>
  <si>
    <t>陳淑娟</t>
    <phoneticPr fontId="3" type="noConversion"/>
  </si>
  <si>
    <t>03-8821503</t>
    <phoneticPr fontId="3" type="noConversion"/>
  </si>
  <si>
    <t>aqunrius720113@gmail.com</t>
    <phoneticPr fontId="3" type="noConversion"/>
  </si>
  <si>
    <t>黃欣怡</t>
    <phoneticPr fontId="3" type="noConversion"/>
  </si>
  <si>
    <t>jamie671022@gmail.com</t>
    <phoneticPr fontId="3" type="noConversion"/>
  </si>
  <si>
    <t>總計</t>
    <phoneticPr fontId="3" type="noConversion"/>
  </si>
  <si>
    <t>1.政府部門：35個單位，51名額。
2.非營利組織：19個單位，19名額。
3.文化健康站：31個單位，31名額。
總計：101名工讀需求</t>
    <phoneticPr fontId="3" type="noConversion"/>
  </si>
  <si>
    <t>承辦人員：朱家甯
電話：03-8233200 #114
電子信箱：kzh4328@hl.gov.tw
本府(局、會)申訴專線：03-8227171 #390
本府勞工局申訴專線：1955</t>
    <phoneticPr fontId="3" type="noConversion"/>
  </si>
  <si>
    <t>承辦人：</t>
    <phoneticPr fontId="3" type="noConversion"/>
  </si>
  <si>
    <t>單位主管：</t>
    <phoneticPr fontId="3" type="noConversion"/>
  </si>
  <si>
    <t>機關(單位首長)：</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</si>
</sst>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theme="1"/>
      <name val="新細明體"/>
      <family val="2"/>
      <charset val="136"/>
      <scheme val="minor"/>
    </font>
    <font>
      <u/>
      <sz val="12"/>
      <color theme="10"/>
      <name val="新細明體"/>
      <family val="2"/>
      <charset val="136"/>
      <scheme val="minor"/>
    </font>
    <font>
      <b/>
      <sz val="22"/>
      <color theme="1"/>
      <name val="標楷體"/>
      <family val="4"/>
      <charset val="136"/>
    </font>
    <font>
      <sz val="9"/>
      <name val="新細明體"/>
      <family val="2"/>
      <charset val="136"/>
      <scheme val="minor"/>
    </font>
    <font>
      <b/>
      <sz val="16"/>
      <color theme="1"/>
      <name val="標楷體"/>
      <family val="4"/>
      <charset val="136"/>
    </font>
    <font>
      <sz val="22"/>
      <color theme="1"/>
      <name val="標楷體"/>
      <family val="4"/>
      <charset val="136"/>
    </font>
    <font>
      <b/>
      <sz val="12"/>
      <color theme="1"/>
      <name val="標楷體"/>
      <family val="4"/>
      <charset val="136"/>
    </font>
    <font>
      <b/>
      <sz val="12"/>
      <color rgb="FFFF0000"/>
      <name val="標楷體"/>
      <family val="4"/>
      <charset val="136"/>
    </font>
    <font>
      <sz val="12"/>
      <color theme="1"/>
      <name val="標楷體"/>
      <family val="4"/>
      <charset val="136"/>
    </font>
    <font>
      <sz val="12"/>
      <name val="標楷體"/>
      <family val="4"/>
      <charset val="136"/>
    </font>
    <font>
      <u/>
      <sz val="12"/>
      <name val="標楷體"/>
      <family val="4"/>
      <charset val="136"/>
    </font>
    <font>
      <sz val="12"/>
      <name val="新細明體"/>
      <family val="2"/>
      <charset val="136"/>
      <scheme val="minor"/>
    </font>
    <font>
      <u/>
      <sz val="12"/>
      <name val="新細明體"/>
      <family val="2"/>
      <charset val="136"/>
      <scheme val="minor"/>
    </font>
    <font>
      <sz val="12"/>
      <name val="新細明體"/>
      <family val="1"/>
      <charset val="136"/>
      <scheme val="minor"/>
    </font>
    <font>
      <u/>
      <sz val="12"/>
      <color theme="10"/>
      <name val="標楷體"/>
      <family val="4"/>
      <charset val="136"/>
    </font>
    <font>
      <u/>
      <sz val="12"/>
      <color theme="1"/>
      <name val="標楷體"/>
      <family val="4"/>
      <charset val="136"/>
    </font>
    <font>
      <sz val="12"/>
      <color rgb="FFFF0000"/>
      <name val="標楷體"/>
      <family val="4"/>
      <charset val="136"/>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78">
    <xf numFmtId="0" fontId="0" fillId="0" borderId="0" xfId="0">
      <alignment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center"/>
    </xf>
    <xf numFmtId="49"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0" fillId="0" borderId="0" xfId="0"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vertical="center" wrapText="1"/>
    </xf>
    <xf numFmtId="0" fontId="8" fillId="0" borderId="2" xfId="0" applyFont="1" applyFill="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left" vertical="center" wrapText="1"/>
    </xf>
    <xf numFmtId="49" fontId="9" fillId="0" borderId="2" xfId="0" applyNumberFormat="1" applyFont="1" applyBorder="1" applyAlignment="1">
      <alignment horizontal="center" vertical="center"/>
    </xf>
    <xf numFmtId="0" fontId="10" fillId="0" borderId="2" xfId="1" applyFont="1" applyBorder="1">
      <alignment vertical="center"/>
    </xf>
    <xf numFmtId="0" fontId="9" fillId="0" borderId="2" xfId="1" applyFont="1" applyBorder="1" applyAlignment="1">
      <alignment vertical="center" wrapText="1"/>
    </xf>
    <xf numFmtId="0" fontId="11" fillId="0" borderId="2" xfId="1" applyFont="1" applyBorder="1" applyAlignment="1">
      <alignment vertical="center" wrapText="1"/>
    </xf>
    <xf numFmtId="0" fontId="9" fillId="0" borderId="2" xfId="0" applyNumberFormat="1" applyFont="1" applyBorder="1" applyAlignment="1">
      <alignment horizontal="center" vertical="center"/>
    </xf>
    <xf numFmtId="0" fontId="9" fillId="0" borderId="6" xfId="0" applyNumberFormat="1" applyFont="1" applyBorder="1" applyAlignment="1">
      <alignment horizontal="center" vertical="center"/>
    </xf>
    <xf numFmtId="0" fontId="12" fillId="0" borderId="6" xfId="1" applyFont="1" applyBorder="1">
      <alignment vertical="center"/>
    </xf>
    <xf numFmtId="0" fontId="8" fillId="0" borderId="2" xfId="0" applyFont="1" applyBorder="1">
      <alignment vertical="center"/>
    </xf>
    <xf numFmtId="0" fontId="8" fillId="0" borderId="2" xfId="0" applyFont="1" applyBorder="1" applyAlignment="1">
      <alignment vertical="center" wrapText="1"/>
    </xf>
    <xf numFmtId="0" fontId="9" fillId="0" borderId="7" xfId="0" applyFont="1" applyBorder="1" applyAlignment="1">
      <alignment vertical="center" wrapText="1"/>
    </xf>
    <xf numFmtId="0" fontId="8" fillId="0" borderId="7" xfId="0" applyFont="1" applyFill="1" applyBorder="1" applyAlignment="1">
      <alignment horizontal="center" vertical="center"/>
    </xf>
    <xf numFmtId="0" fontId="9" fillId="0" borderId="7" xfId="0" applyFont="1" applyBorder="1" applyAlignment="1">
      <alignment horizontal="center" vertical="center"/>
    </xf>
    <xf numFmtId="0" fontId="9" fillId="0" borderId="7" xfId="0" applyFont="1" applyBorder="1" applyAlignment="1">
      <alignment horizontal="left" vertical="center" wrapText="1"/>
    </xf>
    <xf numFmtId="0" fontId="9" fillId="0" borderId="7" xfId="0" applyFont="1" applyBorder="1">
      <alignment vertical="center"/>
    </xf>
    <xf numFmtId="49" fontId="9" fillId="0" borderId="7" xfId="0" applyNumberFormat="1" applyFont="1" applyBorder="1" applyAlignment="1">
      <alignment horizontal="center" vertical="center"/>
    </xf>
    <xf numFmtId="0" fontId="10" fillId="0" borderId="7" xfId="1" applyFont="1" applyBorder="1">
      <alignment vertical="center"/>
    </xf>
    <xf numFmtId="0" fontId="9" fillId="0" borderId="7" xfId="1" applyFont="1" applyBorder="1" applyAlignment="1">
      <alignment vertical="center" wrapText="1"/>
    </xf>
    <xf numFmtId="0" fontId="12" fillId="0" borderId="7" xfId="1" applyFont="1" applyBorder="1">
      <alignment vertical="center"/>
    </xf>
    <xf numFmtId="0" fontId="9" fillId="0" borderId="7" xfId="0" applyNumberFormat="1" applyFont="1" applyBorder="1" applyAlignment="1">
      <alignment horizontal="center" vertical="center"/>
    </xf>
    <xf numFmtId="0" fontId="9" fillId="0" borderId="3" xfId="0" applyNumberFormat="1" applyFont="1" applyBorder="1" applyAlignment="1">
      <alignment horizontal="center" vertical="center"/>
    </xf>
    <xf numFmtId="0" fontId="12" fillId="0" borderId="3" xfId="1" applyFont="1" applyBorder="1" applyAlignment="1">
      <alignment vertical="center" wrapText="1"/>
    </xf>
    <xf numFmtId="0" fontId="8" fillId="0" borderId="7" xfId="0" applyFont="1" applyBorder="1">
      <alignment vertical="center"/>
    </xf>
    <xf numFmtId="0" fontId="8" fillId="0" borderId="7" xfId="0" applyFont="1" applyBorder="1" applyAlignment="1">
      <alignment vertical="center" wrapText="1"/>
    </xf>
    <xf numFmtId="0" fontId="13" fillId="0" borderId="0" xfId="0" applyFont="1">
      <alignment vertical="center"/>
    </xf>
    <xf numFmtId="0" fontId="8" fillId="0" borderId="7" xfId="0" applyFont="1" applyBorder="1" applyAlignment="1">
      <alignment horizontal="center" vertical="center"/>
    </xf>
    <xf numFmtId="49" fontId="8" fillId="0" borderId="7" xfId="0" applyNumberFormat="1" applyFont="1" applyBorder="1" applyAlignment="1">
      <alignment horizontal="center" vertical="center"/>
    </xf>
    <xf numFmtId="0" fontId="14" fillId="0" borderId="7" xfId="1" applyFont="1" applyBorder="1">
      <alignment vertical="center"/>
    </xf>
    <xf numFmtId="0" fontId="1" fillId="0" borderId="7" xfId="1" applyBorder="1">
      <alignment vertical="center"/>
    </xf>
    <xf numFmtId="0" fontId="8" fillId="0" borderId="7" xfId="0" applyNumberFormat="1" applyFont="1" applyBorder="1" applyAlignment="1">
      <alignment horizontal="center" vertical="center"/>
    </xf>
    <xf numFmtId="0" fontId="1" fillId="0" borderId="3" xfId="1" applyBorder="1" applyAlignment="1">
      <alignment vertical="center" wrapText="1"/>
    </xf>
    <xf numFmtId="0" fontId="9" fillId="0" borderId="3" xfId="0" applyNumberFormat="1" applyFont="1" applyBorder="1" applyAlignment="1">
      <alignment horizontal="left" vertical="center" wrapText="1"/>
    </xf>
    <xf numFmtId="0" fontId="8" fillId="0" borderId="3" xfId="0" applyFont="1" applyBorder="1" applyAlignment="1">
      <alignment vertical="center" wrapText="1"/>
    </xf>
    <xf numFmtId="0" fontId="9" fillId="0" borderId="7" xfId="0" applyFont="1" applyFill="1" applyBorder="1" applyAlignment="1">
      <alignment horizontal="center" vertical="center"/>
    </xf>
    <xf numFmtId="0" fontId="8" fillId="0" borderId="7" xfId="0" applyFont="1" applyBorder="1" applyAlignment="1">
      <alignment horizontal="left" vertical="center" wrapText="1"/>
    </xf>
    <xf numFmtId="0" fontId="8" fillId="0" borderId="7" xfId="0" applyFont="1" applyBorder="1" applyAlignment="1">
      <alignment horizontal="center" vertical="center" wrapText="1"/>
    </xf>
    <xf numFmtId="49" fontId="8" fillId="0" borderId="7" xfId="0" applyNumberFormat="1" applyFont="1" applyBorder="1" applyAlignment="1">
      <alignment horizontal="center" vertical="center" wrapText="1"/>
    </xf>
    <xf numFmtId="0" fontId="14" fillId="0" borderId="7" xfId="1" applyFont="1" applyBorder="1" applyAlignment="1">
      <alignment horizontal="left" vertical="center" wrapText="1"/>
    </xf>
    <xf numFmtId="0" fontId="8" fillId="0" borderId="7" xfId="0" applyNumberFormat="1" applyFont="1" applyBorder="1" applyAlignment="1">
      <alignment horizontal="center" vertical="center" wrapText="1"/>
    </xf>
    <xf numFmtId="0" fontId="14" fillId="0" borderId="3" xfId="1" applyFont="1" applyBorder="1" applyAlignment="1">
      <alignment horizontal="left" vertical="center" wrapText="1"/>
    </xf>
    <xf numFmtId="0" fontId="8" fillId="0" borderId="0" xfId="0" applyFont="1" applyAlignment="1">
      <alignment horizontal="left" vertical="center" wrapText="1"/>
    </xf>
    <xf numFmtId="0" fontId="14" fillId="0" borderId="7" xfId="1" applyFont="1" applyBorder="1" applyAlignment="1">
      <alignment horizontal="left" vertical="center"/>
    </xf>
    <xf numFmtId="0" fontId="8" fillId="0" borderId="0" xfId="0" applyFont="1" applyAlignment="1">
      <alignment horizontal="left" vertical="center"/>
    </xf>
    <xf numFmtId="0" fontId="8" fillId="0" borderId="7" xfId="0" applyFont="1" applyBorder="1" applyAlignment="1">
      <alignment horizontal="left" vertical="center"/>
    </xf>
    <xf numFmtId="0" fontId="8" fillId="0" borderId="3" xfId="0" applyFont="1" applyBorder="1" applyAlignment="1">
      <alignment horizontal="left" vertical="center" wrapText="1"/>
    </xf>
    <xf numFmtId="49" fontId="16" fillId="0" borderId="7" xfId="0" applyNumberFormat="1" applyFont="1" applyBorder="1" applyAlignment="1">
      <alignment horizontal="center" vertical="center"/>
    </xf>
    <xf numFmtId="0" fontId="16" fillId="0" borderId="7" xfId="0" applyFont="1" applyBorder="1">
      <alignment vertical="center"/>
    </xf>
    <xf numFmtId="49" fontId="8" fillId="0" borderId="7" xfId="0" applyNumberFormat="1" applyFont="1" applyBorder="1">
      <alignment vertical="center"/>
    </xf>
    <xf numFmtId="0" fontId="8" fillId="0" borderId="7" xfId="0" applyNumberFormat="1" applyFont="1" applyBorder="1">
      <alignment vertical="center"/>
    </xf>
    <xf numFmtId="0" fontId="8" fillId="0" borderId="3" xfId="0" applyFont="1" applyBorder="1" applyAlignment="1">
      <alignment vertical="top"/>
    </xf>
    <xf numFmtId="0" fontId="8" fillId="0" borderId="4" xfId="0" applyFont="1" applyBorder="1" applyAlignment="1">
      <alignment vertical="top"/>
    </xf>
    <xf numFmtId="0" fontId="8" fillId="0" borderId="4" xfId="0" applyFont="1" applyBorder="1" applyAlignment="1">
      <alignment vertical="top" wrapText="1"/>
    </xf>
    <xf numFmtId="49" fontId="8" fillId="0" borderId="4" xfId="0" applyNumberFormat="1" applyFont="1" applyBorder="1" applyAlignment="1">
      <alignment vertical="top"/>
    </xf>
    <xf numFmtId="0" fontId="8" fillId="0" borderId="4" xfId="0" applyNumberFormat="1" applyFont="1" applyBorder="1" applyAlignment="1">
      <alignment vertical="top"/>
    </xf>
    <xf numFmtId="0" fontId="8" fillId="0" borderId="5" xfId="0" applyFont="1" applyBorder="1" applyAlignment="1">
      <alignment vertical="top"/>
    </xf>
    <xf numFmtId="0" fontId="2" fillId="0" borderId="0" xfId="0" applyFont="1" applyBorder="1" applyAlignment="1">
      <alignment horizontal="center" vertical="center" wrapText="1"/>
    </xf>
    <xf numFmtId="0" fontId="4" fillId="0" borderId="1" xfId="0" applyFont="1" applyBorder="1" applyAlignment="1">
      <alignment horizontal="left"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8" fillId="0" borderId="7" xfId="0" applyFont="1" applyBorder="1" applyAlignment="1">
      <alignment horizontal="left" vertical="center" wrapText="1"/>
    </xf>
  </cellXfs>
  <cellStyles count="2">
    <cellStyle name="一般" xfId="0" builtinId="0"/>
    <cellStyle name="超連結" xfId="1" builtinId="8"/>
  </cellStyles>
  <dxfs count="13">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zs4310@gmail.com" TargetMode="External"/><Relationship Id="rId21" Type="http://schemas.openxmlformats.org/officeDocument/2006/relationships/hyperlink" Target="mailto:hualien8230232@gmail.com" TargetMode="External"/><Relationship Id="rId42" Type="http://schemas.openxmlformats.org/officeDocument/2006/relationships/hyperlink" Target="mailto:ypchen@hlc.edu.tw" TargetMode="External"/><Relationship Id="rId63" Type="http://schemas.openxmlformats.org/officeDocument/2006/relationships/hyperlink" Target="mailto:vgvgvg30@gmail.com" TargetMode="External"/><Relationship Id="rId84" Type="http://schemas.openxmlformats.org/officeDocument/2006/relationships/hyperlink" Target="mailto:nmnm889959@gmail.com" TargetMode="External"/><Relationship Id="rId138" Type="http://schemas.openxmlformats.org/officeDocument/2006/relationships/hyperlink" Target="mailto:u282917@yahoo.com.tw" TargetMode="External"/><Relationship Id="rId159" Type="http://schemas.openxmlformats.org/officeDocument/2006/relationships/hyperlink" Target="mailto:a780615@wanrung.gov.tw" TargetMode="External"/><Relationship Id="rId107" Type="http://schemas.openxmlformats.org/officeDocument/2006/relationships/hyperlink" Target="mailto:013chang@gmail.com" TargetMode="External"/><Relationship Id="rId11" Type="http://schemas.openxmlformats.org/officeDocument/2006/relationships/hyperlink" Target="mailto:f810405@nt.hicfd.gov.tw" TargetMode="External"/><Relationship Id="rId32" Type="http://schemas.openxmlformats.org/officeDocument/2006/relationships/hyperlink" Target="mailto:kulaslin@gmail.com" TargetMode="External"/><Relationship Id="rId53" Type="http://schemas.openxmlformats.org/officeDocument/2006/relationships/hyperlink" Target="mailto:lung1968@hlc.edu.tw" TargetMode="External"/><Relationship Id="rId74" Type="http://schemas.openxmlformats.org/officeDocument/2006/relationships/hyperlink" Target="mailto:updateshark312@gmail.com" TargetMode="External"/><Relationship Id="rId128" Type="http://schemas.openxmlformats.org/officeDocument/2006/relationships/hyperlink" Target="mailto:Liufush689@yahoo.com.tw" TargetMode="External"/><Relationship Id="rId149" Type="http://schemas.openxmlformats.org/officeDocument/2006/relationships/hyperlink" Target="mailto:s0989218486@gmail.com" TargetMode="External"/><Relationship Id="rId5" Type="http://schemas.openxmlformats.org/officeDocument/2006/relationships/hyperlink" Target="mailto:bk19@nt.ji-an.gov.tw" TargetMode="External"/><Relationship Id="rId95" Type="http://schemas.openxmlformats.org/officeDocument/2006/relationships/hyperlink" Target="mailto:tsai.huayouth@mustard.org.tw" TargetMode="External"/><Relationship Id="rId160" Type="http://schemas.openxmlformats.org/officeDocument/2006/relationships/hyperlink" Target="mailto:kzh4328@hl.gov.tw" TargetMode="External"/><Relationship Id="rId22" Type="http://schemas.openxmlformats.org/officeDocument/2006/relationships/hyperlink" Target="mailto:hualien8230232@gmail.com" TargetMode="External"/><Relationship Id="rId43" Type="http://schemas.openxmlformats.org/officeDocument/2006/relationships/hyperlink" Target="mailto:smallturtlebox@gmail.com" TargetMode="External"/><Relationship Id="rId64" Type="http://schemas.openxmlformats.org/officeDocument/2006/relationships/hyperlink" Target="mailto:gillchen0811@gmail.com" TargetMode="External"/><Relationship Id="rId118" Type="http://schemas.openxmlformats.org/officeDocument/2006/relationships/hyperlink" Target="mailto:u0917011627@gmail.com" TargetMode="External"/><Relationship Id="rId139" Type="http://schemas.openxmlformats.org/officeDocument/2006/relationships/hyperlink" Target="mailto:yingfang64@gmail.com" TargetMode="External"/><Relationship Id="rId85" Type="http://schemas.openxmlformats.org/officeDocument/2006/relationships/hyperlink" Target="mailto:nmnm889959@gmail.com" TargetMode="External"/><Relationship Id="rId150" Type="http://schemas.openxmlformats.org/officeDocument/2006/relationships/hyperlink" Target="mailto:s0989218486@gmail.com" TargetMode="External"/><Relationship Id="rId12" Type="http://schemas.openxmlformats.org/officeDocument/2006/relationships/hyperlink" Target="mailto:guangfu409@nt.guangfu.gov.tw" TargetMode="External"/><Relationship Id="rId17" Type="http://schemas.openxmlformats.org/officeDocument/2006/relationships/hyperlink" Target="mailto:jane2006@hlyl.gov.tw" TargetMode="External"/><Relationship Id="rId33" Type="http://schemas.openxmlformats.org/officeDocument/2006/relationships/hyperlink" Target="mailto:affairs210@hl.gov.tw" TargetMode="External"/><Relationship Id="rId38" Type="http://schemas.openxmlformats.org/officeDocument/2006/relationships/hyperlink" Target="mailto:liyun0104@hl.gov.tw" TargetMode="External"/><Relationship Id="rId59" Type="http://schemas.openxmlformats.org/officeDocument/2006/relationships/hyperlink" Target="mailto:weychii1024@gmail.com" TargetMode="External"/><Relationship Id="rId103" Type="http://schemas.openxmlformats.org/officeDocument/2006/relationships/hyperlink" Target="mailto:a02975369904@gmail.com" TargetMode="External"/><Relationship Id="rId108" Type="http://schemas.openxmlformats.org/officeDocument/2006/relationships/hyperlink" Target="mailto:013chang@gmail.com" TargetMode="External"/><Relationship Id="rId124" Type="http://schemas.openxmlformats.org/officeDocument/2006/relationships/hyperlink" Target="mailto:aa0976132075@gmail.com" TargetMode="External"/><Relationship Id="rId129" Type="http://schemas.openxmlformats.org/officeDocument/2006/relationships/hyperlink" Target="mailto:topis7777@gmail.com" TargetMode="External"/><Relationship Id="rId54" Type="http://schemas.openxmlformats.org/officeDocument/2006/relationships/hyperlink" Target="mailto:tefir530@gmail.com" TargetMode="External"/><Relationship Id="rId70" Type="http://schemas.openxmlformats.org/officeDocument/2006/relationships/hyperlink" Target="mailto:twip.cikasuankiku@gmail.com" TargetMode="External"/><Relationship Id="rId75" Type="http://schemas.openxmlformats.org/officeDocument/2006/relationships/hyperlink" Target="mailto:updateshark312@gmail.com" TargetMode="External"/><Relationship Id="rId91" Type="http://schemas.openxmlformats.org/officeDocument/2006/relationships/hyperlink" Target="mailto:a0975233602@gmail.com" TargetMode="External"/><Relationship Id="rId96" Type="http://schemas.openxmlformats.org/officeDocument/2006/relationships/hyperlink" Target="mailto:badawanyuri@gmail.com" TargetMode="External"/><Relationship Id="rId140" Type="http://schemas.openxmlformats.org/officeDocument/2006/relationships/hyperlink" Target="mailto:u2920477@gmail.com" TargetMode="External"/><Relationship Id="rId145" Type="http://schemas.openxmlformats.org/officeDocument/2006/relationships/hyperlink" Target="mailto:sherrg123155@gmail.com" TargetMode="External"/><Relationship Id="rId161" Type="http://schemas.openxmlformats.org/officeDocument/2006/relationships/hyperlink" Target="mailto:bk19@nt.ji-an.gov.tw" TargetMode="External"/><Relationship Id="rId166" Type="http://schemas.openxmlformats.org/officeDocument/2006/relationships/printerSettings" Target="../printerSettings/printerSettings1.bin"/><Relationship Id="rId1" Type="http://schemas.openxmlformats.org/officeDocument/2006/relationships/hyperlink" Target="mailto:kzh4328@hl.gov.tw" TargetMode="External"/><Relationship Id="rId6" Type="http://schemas.openxmlformats.org/officeDocument/2006/relationships/hyperlink" Target="mailto:af05@nt.sinchen.gov.tw" TargetMode="External"/><Relationship Id="rId23" Type="http://schemas.openxmlformats.org/officeDocument/2006/relationships/hyperlink" Target="mailto:husung12@yahoo.com.tw" TargetMode="External"/><Relationship Id="rId28" Type="http://schemas.openxmlformats.org/officeDocument/2006/relationships/hyperlink" Target="mailto:meload0305@yahoo.com.tw" TargetMode="External"/><Relationship Id="rId49" Type="http://schemas.openxmlformats.org/officeDocument/2006/relationships/hyperlink" Target="mailto:glachi024@gmail.com" TargetMode="External"/><Relationship Id="rId114" Type="http://schemas.openxmlformats.org/officeDocument/2006/relationships/hyperlink" Target="mailto:jamie671022@gmail.com" TargetMode="External"/><Relationship Id="rId119" Type="http://schemas.openxmlformats.org/officeDocument/2006/relationships/hyperlink" Target="mailto:kwt0316891113@yahoo.com.tw" TargetMode="External"/><Relationship Id="rId44" Type="http://schemas.openxmlformats.org/officeDocument/2006/relationships/hyperlink" Target="mailto:aa75512012@gmail.com" TargetMode="External"/><Relationship Id="rId60" Type="http://schemas.openxmlformats.org/officeDocument/2006/relationships/hyperlink" Target="mailto:angelaccya@hlc.edu.tw" TargetMode="External"/><Relationship Id="rId65" Type="http://schemas.openxmlformats.org/officeDocument/2006/relationships/hyperlink" Target="mailto:gillchen0811@gmail.com" TargetMode="External"/><Relationship Id="rId81" Type="http://schemas.openxmlformats.org/officeDocument/2006/relationships/hyperlink" Target="mailto:811132007@gms.ndhu.edu.tw" TargetMode="External"/><Relationship Id="rId86" Type="http://schemas.openxmlformats.org/officeDocument/2006/relationships/hyperlink" Target="mailto:u938500376@gmail.com" TargetMode="External"/><Relationship Id="rId130" Type="http://schemas.openxmlformats.org/officeDocument/2006/relationships/hyperlink" Target="mailto:hurulee0904@gmail.com" TargetMode="External"/><Relationship Id="rId135" Type="http://schemas.openxmlformats.org/officeDocument/2006/relationships/hyperlink" Target="mailto:u282917@yahoo.com.tw" TargetMode="External"/><Relationship Id="rId151" Type="http://schemas.openxmlformats.org/officeDocument/2006/relationships/hyperlink" Target="mailto:hongyeegg@gmail.com" TargetMode="External"/><Relationship Id="rId156" Type="http://schemas.openxmlformats.org/officeDocument/2006/relationships/hyperlink" Target="mailto:h8872096@yahoo.com.tw" TargetMode="External"/><Relationship Id="rId13" Type="http://schemas.openxmlformats.org/officeDocument/2006/relationships/hyperlink" Target="mailto:guangfu409@nt.guangfu.gov.tw" TargetMode="External"/><Relationship Id="rId18" Type="http://schemas.openxmlformats.org/officeDocument/2006/relationships/hyperlink" Target="mailto:jane2006@hlyl.gov.tw" TargetMode="External"/><Relationship Id="rId39" Type="http://schemas.openxmlformats.org/officeDocument/2006/relationships/hyperlink" Target="mailto:liyun0104@hl.gov.tw" TargetMode="External"/><Relationship Id="rId109" Type="http://schemas.openxmlformats.org/officeDocument/2006/relationships/hyperlink" Target="mailto:cawi.a.niyaro@gmail.com" TargetMode="External"/><Relationship Id="rId34" Type="http://schemas.openxmlformats.org/officeDocument/2006/relationships/hyperlink" Target="mailto:ru0100056@hl.gov.tw" TargetMode="External"/><Relationship Id="rId50" Type="http://schemas.openxmlformats.org/officeDocument/2006/relationships/hyperlink" Target="mailto:sammiell30@hlc.edu.tw" TargetMode="External"/><Relationship Id="rId55" Type="http://schemas.openxmlformats.org/officeDocument/2006/relationships/hyperlink" Target="mailto:davong1155@gmail.com" TargetMode="External"/><Relationship Id="rId76" Type="http://schemas.openxmlformats.org/officeDocument/2006/relationships/hyperlink" Target="mailto:a0980639424@gmail.com" TargetMode="External"/><Relationship Id="rId97" Type="http://schemas.openxmlformats.org/officeDocument/2006/relationships/hyperlink" Target="mailto:mikulin6776@gmail.com" TargetMode="External"/><Relationship Id="rId104" Type="http://schemas.openxmlformats.org/officeDocument/2006/relationships/hyperlink" Target="mailto:a02975369904@gmail.com" TargetMode="External"/><Relationship Id="rId120" Type="http://schemas.openxmlformats.org/officeDocument/2006/relationships/hyperlink" Target="mailto:kwt0316891113@yahoo.com.tw" TargetMode="External"/><Relationship Id="rId125" Type="http://schemas.openxmlformats.org/officeDocument/2006/relationships/hyperlink" Target="mailto:love852123221@gmail.com" TargetMode="External"/><Relationship Id="rId141" Type="http://schemas.openxmlformats.org/officeDocument/2006/relationships/hyperlink" Target="mailto:mbs910016@gmail.com" TargetMode="External"/><Relationship Id="rId146" Type="http://schemas.openxmlformats.org/officeDocument/2006/relationships/hyperlink" Target="mailto:sherrg123155@gmail.com" TargetMode="External"/><Relationship Id="rId7" Type="http://schemas.openxmlformats.org/officeDocument/2006/relationships/hyperlink" Target="mailto:Xiulin1806@nt.shlin.gov.tw" TargetMode="External"/><Relationship Id="rId71" Type="http://schemas.openxmlformats.org/officeDocument/2006/relationships/hyperlink" Target="mailto:acocoli2@gmail.com" TargetMode="External"/><Relationship Id="rId92" Type="http://schemas.openxmlformats.org/officeDocument/2006/relationships/hyperlink" Target="mailto:shing161140@gmail.com" TargetMode="External"/><Relationship Id="rId162" Type="http://schemas.openxmlformats.org/officeDocument/2006/relationships/hyperlink" Target="mailto:a780615@wanrung.gov.tw" TargetMode="External"/><Relationship Id="rId2" Type="http://schemas.openxmlformats.org/officeDocument/2006/relationships/hyperlink" Target="mailto:f810405@nt.hicfd.gov.tw" TargetMode="External"/><Relationship Id="rId29" Type="http://schemas.openxmlformats.org/officeDocument/2006/relationships/hyperlink" Target="mailto:saintaltar@gmail.com" TargetMode="External"/><Relationship Id="rId24" Type="http://schemas.openxmlformats.org/officeDocument/2006/relationships/hyperlink" Target="mailto:husung12@yahoo.com.tw" TargetMode="External"/><Relationship Id="rId40" Type="http://schemas.openxmlformats.org/officeDocument/2006/relationships/hyperlink" Target="mailto:fuli@hl.gov.tw" TargetMode="External"/><Relationship Id="rId45" Type="http://schemas.openxmlformats.org/officeDocument/2006/relationships/hyperlink" Target="mailto:aa75512012@gmail.com" TargetMode="External"/><Relationship Id="rId66" Type="http://schemas.openxmlformats.org/officeDocument/2006/relationships/hyperlink" Target="mailto:yawas0522@gmail.com" TargetMode="External"/><Relationship Id="rId87" Type="http://schemas.openxmlformats.org/officeDocument/2006/relationships/hyperlink" Target="mailto:rohay1207@gmail.com" TargetMode="External"/><Relationship Id="rId110" Type="http://schemas.openxmlformats.org/officeDocument/2006/relationships/hyperlink" Target="mailto:cawi.a.niyaro@gmail.com" TargetMode="External"/><Relationship Id="rId115" Type="http://schemas.openxmlformats.org/officeDocument/2006/relationships/hyperlink" Target="mailto:siicdo@gmail.com" TargetMode="External"/><Relationship Id="rId131" Type="http://schemas.openxmlformats.org/officeDocument/2006/relationships/hyperlink" Target="mailto:Tumun715300@gmail.com" TargetMode="External"/><Relationship Id="rId136" Type="http://schemas.openxmlformats.org/officeDocument/2006/relationships/hyperlink" Target="mailto:kiujuy9@gmail.com" TargetMode="External"/><Relationship Id="rId157" Type="http://schemas.openxmlformats.org/officeDocument/2006/relationships/hyperlink" Target="mailto:mamira10107ioio@yahoo.com.tw" TargetMode="External"/><Relationship Id="rId61" Type="http://schemas.openxmlformats.org/officeDocument/2006/relationships/hyperlink" Target="mailto:angelaccya@hlc.edu.tw" TargetMode="External"/><Relationship Id="rId82" Type="http://schemas.openxmlformats.org/officeDocument/2006/relationships/hyperlink" Target="mailto:u50164908@gmail.com" TargetMode="External"/><Relationship Id="rId152" Type="http://schemas.openxmlformats.org/officeDocument/2006/relationships/hyperlink" Target="mailto:hongyeegg@gmail.com" TargetMode="External"/><Relationship Id="rId19" Type="http://schemas.openxmlformats.org/officeDocument/2006/relationships/hyperlink" Target="mailto:fb1013@nt.feng-bin.gov.tw" TargetMode="External"/><Relationship Id="rId14" Type="http://schemas.openxmlformats.org/officeDocument/2006/relationships/hyperlink" Target="mailto:a0975085963@nt.juisui.gov.tw" TargetMode="External"/><Relationship Id="rId30" Type="http://schemas.openxmlformats.org/officeDocument/2006/relationships/hyperlink" Target="mailto:saintaltar@gmail.com" TargetMode="External"/><Relationship Id="rId35" Type="http://schemas.openxmlformats.org/officeDocument/2006/relationships/hyperlink" Target="mailto:hrjian8528267@gmail.com" TargetMode="External"/><Relationship Id="rId56" Type="http://schemas.openxmlformats.org/officeDocument/2006/relationships/hyperlink" Target="mailto:cte1149@gmail.com" TargetMode="External"/><Relationship Id="rId77" Type="http://schemas.openxmlformats.org/officeDocument/2006/relationships/hyperlink" Target="mailto:a0980639424@gmail.com" TargetMode="External"/><Relationship Id="rId100" Type="http://schemas.openxmlformats.org/officeDocument/2006/relationships/hyperlink" Target="mailto:egg710102@gmail.com" TargetMode="External"/><Relationship Id="rId105" Type="http://schemas.openxmlformats.org/officeDocument/2006/relationships/hyperlink" Target="mailto:a0939455426@gmail.com" TargetMode="External"/><Relationship Id="rId126" Type="http://schemas.openxmlformats.org/officeDocument/2006/relationships/hyperlink" Target="mailto:ciwang0404@gmail.com" TargetMode="External"/><Relationship Id="rId147" Type="http://schemas.openxmlformats.org/officeDocument/2006/relationships/hyperlink" Target="mailto:jiayu780920@gmail.com" TargetMode="External"/><Relationship Id="rId8" Type="http://schemas.openxmlformats.org/officeDocument/2006/relationships/hyperlink" Target="mailto:af05@nt.sinchen.gov.tw" TargetMode="External"/><Relationship Id="rId51" Type="http://schemas.openxmlformats.org/officeDocument/2006/relationships/hyperlink" Target="mailto:sammiell30@hlc.edu.tw" TargetMode="External"/><Relationship Id="rId72" Type="http://schemas.openxmlformats.org/officeDocument/2006/relationships/hyperlink" Target="mailto:pipalofasaran@ypspt.com" TargetMode="External"/><Relationship Id="rId93" Type="http://schemas.openxmlformats.org/officeDocument/2006/relationships/hyperlink" Target="mailto:shing161140@gmail.com" TargetMode="External"/><Relationship Id="rId98" Type="http://schemas.openxmlformats.org/officeDocument/2006/relationships/hyperlink" Target="mailto:tina32105@yahoo.com.tw" TargetMode="External"/><Relationship Id="rId121" Type="http://schemas.openxmlformats.org/officeDocument/2006/relationships/hyperlink" Target="mailto:takoliaw1285@gmail.com" TargetMode="External"/><Relationship Id="rId142" Type="http://schemas.openxmlformats.org/officeDocument/2006/relationships/hyperlink" Target="mailto:mbs910016@gmail.com" TargetMode="External"/><Relationship Id="rId163" Type="http://schemas.openxmlformats.org/officeDocument/2006/relationships/hyperlink" Target="mailto:a0975085963@nt.juisui.gov.tw" TargetMode="External"/><Relationship Id="rId3" Type="http://schemas.openxmlformats.org/officeDocument/2006/relationships/hyperlink" Target="mailto:biyang0620@hlc.edu.tw" TargetMode="External"/><Relationship Id="rId25" Type="http://schemas.openxmlformats.org/officeDocument/2006/relationships/hyperlink" Target="mailto:u581105@gmail.com" TargetMode="External"/><Relationship Id="rId46" Type="http://schemas.openxmlformats.org/officeDocument/2006/relationships/hyperlink" Target="mailto:u8345912@yahoo.com.tw" TargetMode="External"/><Relationship Id="rId67" Type="http://schemas.openxmlformats.org/officeDocument/2006/relationships/hyperlink" Target="mailto:rucy841230@gmail.com" TargetMode="External"/><Relationship Id="rId116" Type="http://schemas.openxmlformats.org/officeDocument/2006/relationships/hyperlink" Target="mailto:siicdo@gmail.com" TargetMode="External"/><Relationship Id="rId137" Type="http://schemas.openxmlformats.org/officeDocument/2006/relationships/hyperlink" Target="mailto:pumpkin04010212@gmail.com" TargetMode="External"/><Relationship Id="rId158" Type="http://schemas.openxmlformats.org/officeDocument/2006/relationships/hyperlink" Target="mailto:mamira10107ioio@yahoo.com.tw" TargetMode="External"/><Relationship Id="rId20" Type="http://schemas.openxmlformats.org/officeDocument/2006/relationships/hyperlink" Target="mailto:fb1013@nt.feng-bin.gov.tw" TargetMode="External"/><Relationship Id="rId41" Type="http://schemas.openxmlformats.org/officeDocument/2006/relationships/hyperlink" Target="mailto:fuli@hl.gov.tw" TargetMode="External"/><Relationship Id="rId62" Type="http://schemas.openxmlformats.org/officeDocument/2006/relationships/hyperlink" Target="mailto:vgvgvg30@gmail.com" TargetMode="External"/><Relationship Id="rId83" Type="http://schemas.openxmlformats.org/officeDocument/2006/relationships/hyperlink" Target="mailto:u50164908@gmail.com" TargetMode="External"/><Relationship Id="rId88" Type="http://schemas.openxmlformats.org/officeDocument/2006/relationships/hyperlink" Target="mailto:fah0726@yahoo.com%20.tw" TargetMode="External"/><Relationship Id="rId111" Type="http://schemas.openxmlformats.org/officeDocument/2006/relationships/hyperlink" Target="mailto:yjo9c8gfu@gmail.com" TargetMode="External"/><Relationship Id="rId132" Type="http://schemas.openxmlformats.org/officeDocument/2006/relationships/hyperlink" Target="mailto:linhuiwen710314@gmail.com" TargetMode="External"/><Relationship Id="rId153" Type="http://schemas.openxmlformats.org/officeDocument/2006/relationships/hyperlink" Target="mailto:jan9768h@gma.?.com" TargetMode="External"/><Relationship Id="rId15" Type="http://schemas.openxmlformats.org/officeDocument/2006/relationships/hyperlink" Target="mailto:jacobcivi12014@gmail.com" TargetMode="External"/><Relationship Id="rId36" Type="http://schemas.openxmlformats.org/officeDocument/2006/relationships/hyperlink" Target="mailto:lu3248@hl.gov.tw" TargetMode="External"/><Relationship Id="rId57" Type="http://schemas.openxmlformats.org/officeDocument/2006/relationships/hyperlink" Target="mailto:ms940725@yahoo.com.tw" TargetMode="External"/><Relationship Id="rId106" Type="http://schemas.openxmlformats.org/officeDocument/2006/relationships/hyperlink" Target="mailto:a0939455426@gmail.com" TargetMode="External"/><Relationship Id="rId127" Type="http://schemas.openxmlformats.org/officeDocument/2006/relationships/hyperlink" Target="mailto:Ibuh5562@gmail.com" TargetMode="External"/><Relationship Id="rId10" Type="http://schemas.openxmlformats.org/officeDocument/2006/relationships/hyperlink" Target="mailto:biyang0620@hlc.edu.tw" TargetMode="External"/><Relationship Id="rId31" Type="http://schemas.openxmlformats.org/officeDocument/2006/relationships/hyperlink" Target="mailto:shioufon@yahoo.com.tw" TargetMode="External"/><Relationship Id="rId52" Type="http://schemas.openxmlformats.org/officeDocument/2006/relationships/hyperlink" Target="mailto:u8572488@gmail.com" TargetMode="External"/><Relationship Id="rId73" Type="http://schemas.openxmlformats.org/officeDocument/2006/relationships/hyperlink" Target="mailto:pipalofasaran@ypspt.com" TargetMode="External"/><Relationship Id="rId78" Type="http://schemas.openxmlformats.org/officeDocument/2006/relationships/hyperlink" Target="mailto:haru411_@hotmail.com" TargetMode="External"/><Relationship Id="rId94" Type="http://schemas.openxmlformats.org/officeDocument/2006/relationships/hyperlink" Target="mailto:tsai.huayouth@mustard.org.tw" TargetMode="External"/><Relationship Id="rId99" Type="http://schemas.openxmlformats.org/officeDocument/2006/relationships/hyperlink" Target="mailto:egg710102@gmail.com" TargetMode="External"/><Relationship Id="rId101" Type="http://schemas.openxmlformats.org/officeDocument/2006/relationships/hyperlink" Target="mailto:fasdt.dance@gmail.com" TargetMode="External"/><Relationship Id="rId122" Type="http://schemas.openxmlformats.org/officeDocument/2006/relationships/hyperlink" Target="mailto:takoliaw1285@gmail.com" TargetMode="External"/><Relationship Id="rId143" Type="http://schemas.openxmlformats.org/officeDocument/2006/relationships/hyperlink" Target="mailto:lkjp231@gmail.com" TargetMode="External"/><Relationship Id="rId148" Type="http://schemas.openxmlformats.org/officeDocument/2006/relationships/hyperlink" Target="mailto:jiayu780920@gmail.com" TargetMode="External"/><Relationship Id="rId164" Type="http://schemas.openxmlformats.org/officeDocument/2006/relationships/hyperlink" Target="mailto:Xiulin1806@nt.shlin.gov.tw" TargetMode="External"/><Relationship Id="rId4" Type="http://schemas.openxmlformats.org/officeDocument/2006/relationships/hyperlink" Target="mailto:nohaz1010@nt.hualien.gov.tw" TargetMode="External"/><Relationship Id="rId9" Type="http://schemas.openxmlformats.org/officeDocument/2006/relationships/hyperlink" Target="mailto:nohaz1010@nt.hualien.gov.tw" TargetMode="External"/><Relationship Id="rId26" Type="http://schemas.openxmlformats.org/officeDocument/2006/relationships/hyperlink" Target="mailto:a65321@ms58.hinet.net" TargetMode="External"/><Relationship Id="rId47" Type="http://schemas.openxmlformats.org/officeDocument/2006/relationships/hyperlink" Target="mailto:u8345912@yahoo.com.tw" TargetMode="External"/><Relationship Id="rId68" Type="http://schemas.openxmlformats.org/officeDocument/2006/relationships/hyperlink" Target="mailto:kinjjan@yahoo.com.tw" TargetMode="External"/><Relationship Id="rId89" Type="http://schemas.openxmlformats.org/officeDocument/2006/relationships/hyperlink" Target="mailto:alicealicel1682011@hotmail.com" TargetMode="External"/><Relationship Id="rId112" Type="http://schemas.openxmlformats.org/officeDocument/2006/relationships/hyperlink" Target="mailto:canglah@gmail.com" TargetMode="External"/><Relationship Id="rId133" Type="http://schemas.openxmlformats.org/officeDocument/2006/relationships/hyperlink" Target="mailto:bcda86115599@gmail.com.tw" TargetMode="External"/><Relationship Id="rId154" Type="http://schemas.openxmlformats.org/officeDocument/2006/relationships/hyperlink" Target="mailto:h8872096@yahoo.com.tw" TargetMode="External"/><Relationship Id="rId16" Type="http://schemas.openxmlformats.org/officeDocument/2006/relationships/hyperlink" Target="mailto:jacobcivi12014@gmail.com" TargetMode="External"/><Relationship Id="rId37" Type="http://schemas.openxmlformats.org/officeDocument/2006/relationships/hyperlink" Target="mailto:yuwu558877@hl.gov.tw" TargetMode="External"/><Relationship Id="rId58" Type="http://schemas.openxmlformats.org/officeDocument/2006/relationships/hyperlink" Target="mailto:weychii1024@gmail.com" TargetMode="External"/><Relationship Id="rId79" Type="http://schemas.openxmlformats.org/officeDocument/2006/relationships/hyperlink" Target="mailto:kawpir@hotmail.com" TargetMode="External"/><Relationship Id="rId102" Type="http://schemas.openxmlformats.org/officeDocument/2006/relationships/hyperlink" Target="mailto:fasdt.dance@gmail.com" TargetMode="External"/><Relationship Id="rId123" Type="http://schemas.openxmlformats.org/officeDocument/2006/relationships/hyperlink" Target="mailto:a8885719@gmail.com" TargetMode="External"/><Relationship Id="rId144" Type="http://schemas.openxmlformats.org/officeDocument/2006/relationships/hyperlink" Target="mailto:lkjp231@gmail.com" TargetMode="External"/><Relationship Id="rId90" Type="http://schemas.openxmlformats.org/officeDocument/2006/relationships/hyperlink" Target="mailto:aezz9791@gmail.com" TargetMode="External"/><Relationship Id="rId165" Type="http://schemas.openxmlformats.org/officeDocument/2006/relationships/hyperlink" Target="mailto:p8959209@gmail.com" TargetMode="External"/><Relationship Id="rId27" Type="http://schemas.openxmlformats.org/officeDocument/2006/relationships/hyperlink" Target="mailto:meload0305@yahoo.com.tw" TargetMode="External"/><Relationship Id="rId48" Type="http://schemas.openxmlformats.org/officeDocument/2006/relationships/hyperlink" Target="mailto:peifen8810@gmail.com" TargetMode="External"/><Relationship Id="rId69" Type="http://schemas.openxmlformats.org/officeDocument/2006/relationships/hyperlink" Target="mailto:kinjjan@yahoo.com.tw" TargetMode="External"/><Relationship Id="rId113" Type="http://schemas.openxmlformats.org/officeDocument/2006/relationships/hyperlink" Target="mailto:aqunrius720113@gmail.com" TargetMode="External"/><Relationship Id="rId134" Type="http://schemas.openxmlformats.org/officeDocument/2006/relationships/hyperlink" Target="mailto:bcda86115599@gmail.com.tw" TargetMode="External"/><Relationship Id="rId80" Type="http://schemas.openxmlformats.org/officeDocument/2006/relationships/hyperlink" Target="mailto:shervan001@yahoo.com.tw" TargetMode="External"/><Relationship Id="rId155" Type="http://schemas.openxmlformats.org/officeDocument/2006/relationships/hyperlink" Target="mailto:por881178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55903-AA9A-497A-B80B-5F977BC4B162}">
  <sheetPr>
    <pageSetUpPr fitToPage="1"/>
  </sheetPr>
  <dimension ref="A1:AD92"/>
  <sheetViews>
    <sheetView tabSelected="1" zoomScale="73" zoomScaleNormal="73" workbookViewId="0">
      <selection activeCell="N5" sqref="N5"/>
    </sheetView>
  </sheetViews>
  <sheetFormatPr defaultRowHeight="16.5"/>
  <cols>
    <col min="2" max="2" width="27.75" customWidth="1"/>
    <col min="3" max="3" width="8" bestFit="1" customWidth="1"/>
    <col min="4" max="9" width="9" hidden="1" customWidth="1"/>
    <col min="10" max="10" width="36.375" customWidth="1"/>
    <col min="11" max="13" width="9" hidden="1" customWidth="1"/>
    <col min="14" max="14" width="57.125" customWidth="1"/>
    <col min="15" max="15" width="33.375" customWidth="1"/>
    <col min="16" max="16" width="47.375" customWidth="1"/>
    <col min="17" max="29" width="0" hidden="1" customWidth="1"/>
    <col min="30" max="30" width="40.625" customWidth="1"/>
  </cols>
  <sheetData>
    <row r="1" spans="1:30" ht="83.25" customHeight="1">
      <c r="A1" s="69" t="s">
        <v>0</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row>
    <row r="2" spans="1:30" ht="30">
      <c r="A2" s="70" t="s">
        <v>1</v>
      </c>
      <c r="B2" s="70"/>
      <c r="C2" s="70"/>
      <c r="D2" s="1"/>
      <c r="E2" s="1"/>
      <c r="F2" s="1"/>
      <c r="G2" s="1"/>
      <c r="H2" s="1"/>
      <c r="I2" s="1"/>
      <c r="J2" s="1"/>
      <c r="K2" s="1"/>
      <c r="L2" s="1"/>
      <c r="M2" s="1"/>
      <c r="N2" s="1"/>
      <c r="O2" s="1"/>
      <c r="P2" s="1"/>
      <c r="Q2" s="1"/>
      <c r="R2" s="1"/>
      <c r="S2" s="1"/>
      <c r="T2" s="1"/>
      <c r="U2" s="1"/>
      <c r="V2" s="1"/>
      <c r="W2" s="1"/>
      <c r="X2" s="1"/>
      <c r="Y2" s="1"/>
      <c r="Z2" s="1"/>
      <c r="AA2" s="1"/>
      <c r="AB2" s="1"/>
      <c r="AC2" s="1"/>
      <c r="AD2" s="1"/>
    </row>
    <row r="3" spans="1:30" s="9" customFormat="1" ht="43.5" customHeight="1">
      <c r="A3" s="2" t="s">
        <v>2</v>
      </c>
      <c r="B3" s="3" t="s">
        <v>3</v>
      </c>
      <c r="C3" s="2" t="s">
        <v>4</v>
      </c>
      <c r="D3" s="2" t="s">
        <v>5</v>
      </c>
      <c r="E3" s="2"/>
      <c r="F3" s="3" t="s">
        <v>6</v>
      </c>
      <c r="G3" s="3"/>
      <c r="H3" s="2" t="s">
        <v>7</v>
      </c>
      <c r="I3" s="4"/>
      <c r="J3" s="5" t="s">
        <v>8</v>
      </c>
      <c r="K3" s="6" t="s">
        <v>9</v>
      </c>
      <c r="L3" s="7" t="s">
        <v>10</v>
      </c>
      <c r="M3" s="7"/>
      <c r="N3" s="7" t="s">
        <v>11</v>
      </c>
      <c r="O3" s="6" t="s">
        <v>12</v>
      </c>
      <c r="P3" s="6" t="s">
        <v>13</v>
      </c>
      <c r="Q3" s="6" t="s">
        <v>14</v>
      </c>
      <c r="R3" s="6"/>
      <c r="S3" s="5" t="s">
        <v>15</v>
      </c>
      <c r="T3" s="6"/>
      <c r="U3" s="6" t="s">
        <v>16</v>
      </c>
      <c r="V3" s="6"/>
      <c r="W3" s="6"/>
      <c r="X3" s="6" t="s">
        <v>17</v>
      </c>
      <c r="Y3" s="6"/>
      <c r="Z3" s="8" t="s">
        <v>18</v>
      </c>
      <c r="AA3" s="8"/>
      <c r="AB3" s="7" t="s">
        <v>19</v>
      </c>
      <c r="AC3" s="6"/>
      <c r="AD3" s="7" t="s">
        <v>20</v>
      </c>
    </row>
    <row r="4" spans="1:30" s="9" customFormat="1" ht="21">
      <c r="A4" s="71" t="s">
        <v>21</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3"/>
    </row>
    <row r="5" spans="1:30" ht="218.25" customHeight="1">
      <c r="A5" s="10">
        <v>1</v>
      </c>
      <c r="B5" s="11" t="s">
        <v>22</v>
      </c>
      <c r="C5" s="12">
        <v>3</v>
      </c>
      <c r="D5" s="13" t="s">
        <v>23</v>
      </c>
      <c r="E5" s="14" t="s">
        <v>24</v>
      </c>
      <c r="F5" s="11" t="s">
        <v>25</v>
      </c>
      <c r="G5" s="11" t="str">
        <f>"2.工作地點："&amp;F5</f>
        <v>2.工作地點：原住民行政處</v>
      </c>
      <c r="H5" s="11" t="s">
        <v>26</v>
      </c>
      <c r="I5" s="11" t="str">
        <f>"3.地址："&amp;H5</f>
        <v>3.地址：花蓮縣花蓮市民權路123號</v>
      </c>
      <c r="J5" s="11" t="str">
        <f t="shared" ref="J5:J39" si="0">_xlfn.CONCAT(E5&amp;CHAR(10)&amp;G5&amp;CHAR(10)&amp;I5)</f>
        <v>1.類別：
█政府部門
□非營利組織
□文化健康站
2.工作地點：原住民行政處
3.地址：花蓮縣花蓮市民權路123號</v>
      </c>
      <c r="K5" s="11" t="s">
        <v>27</v>
      </c>
      <c r="L5" s="11" t="s">
        <v>28</v>
      </c>
      <c r="M5" s="11" t="str">
        <f>"3.創新作為："&amp;CHAR(10)&amp;L5</f>
        <v>3.創新作為：
(1)協助本府原住民行政處辦理各項原住民族活動及政策推展，例如：聯合豐年節系列活動等。
(2)完成一項暑期計畫，例如：一日小處長計畫等(視今年度規劃調整)。</v>
      </c>
      <c r="N5" s="11" t="str">
        <f>_xlfn.CONCAT(K5&amp;CHAR(10)&amp;M5)</f>
        <v>1.週休二日，週一至週五上午8:00上班至17:30下班，12:00至13:30休息。每二週工作總時數80小時。
2.工讀內容:行政庶務、文書資料處理、公文遞送、環境清潔等工作及其他臨時交辦事項。
3.創新作為：
(1)協助本府原住民行政處辦理各項原住民族活動及政策推展，例如：聯合豐年節系列活動等。
(2)完成一項暑期計畫，例如：一日小處長計畫等(視今年度規劃調整)。</v>
      </c>
      <c r="O5" s="11" t="s">
        <v>29</v>
      </c>
      <c r="P5" s="11" t="s">
        <v>30</v>
      </c>
      <c r="Q5" s="13" t="s">
        <v>31</v>
      </c>
      <c r="R5" s="13" t="str">
        <f>"承辦人員："&amp;Q5</f>
        <v>承辦人員：朱家甯</v>
      </c>
      <c r="S5" s="15" t="s">
        <v>32</v>
      </c>
      <c r="T5" s="13" t="str">
        <f>"電話："&amp;S5</f>
        <v>電話：03-8233200 #114</v>
      </c>
      <c r="U5" s="16" t="s">
        <v>33</v>
      </c>
      <c r="V5" s="17" t="str">
        <f>"電子信箱："&amp;U5</f>
        <v>電子信箱：kzh4328@hl.gov.tw</v>
      </c>
      <c r="W5" s="18"/>
      <c r="X5" s="13" t="s">
        <v>31</v>
      </c>
      <c r="Y5" s="13" t="str">
        <f>"輔導員："&amp;X5</f>
        <v>輔導員：朱家甯</v>
      </c>
      <c r="Z5" s="19" t="s">
        <v>32</v>
      </c>
      <c r="AA5" s="20" t="str">
        <f>"電話："&amp;Z5</f>
        <v>電話：03-8233200 #114</v>
      </c>
      <c r="AB5" s="21" t="s">
        <v>33</v>
      </c>
      <c r="AC5" s="22" t="str">
        <f>"電子信箱："&amp;AB5</f>
        <v>電子信箱：kzh4328@hl.gov.tw</v>
      </c>
      <c r="AD5" s="23" t="str">
        <f>_xlfn.CONCAT(R5&amp;CHAR(10)&amp;T5&amp;CHAR(10)&amp;V5&amp;CHAR(10)&amp;W5&amp;CHAR(10)&amp;Y5&amp;CHAR(10)&amp;AA5&amp;CHAR(10)&amp;AC5)</f>
        <v>承辦人員：朱家甯
電話：03-8233200 #114
電子信箱：kzh4328@hl.gov.tw
輔導員：朱家甯
電話：03-8233200 #114
電子信箱：kzh4328@hl.gov.tw</v>
      </c>
    </row>
    <row r="6" spans="1:30" s="38" customFormat="1" ht="131.25" customHeight="1">
      <c r="A6" s="10">
        <v>2</v>
      </c>
      <c r="B6" s="24" t="s">
        <v>34</v>
      </c>
      <c r="C6" s="25">
        <v>2</v>
      </c>
      <c r="D6" s="26" t="s">
        <v>23</v>
      </c>
      <c r="E6" s="27" t="s">
        <v>24</v>
      </c>
      <c r="F6" s="24" t="s">
        <v>35</v>
      </c>
      <c r="G6" s="24" t="str">
        <f t="shared" ref="G6:G71" si="1">"2.工作地點："&amp;F6</f>
        <v>2.工作地點：消防局</v>
      </c>
      <c r="H6" s="28" t="s">
        <v>36</v>
      </c>
      <c r="I6" s="24" t="str">
        <f>"3.地址："&amp;H6</f>
        <v>3.地址：970花蓮縣花蓮市中央路三段842號</v>
      </c>
      <c r="J6" s="24" t="str">
        <f t="shared" si="0"/>
        <v>1.類別：
█政府部門
□非營利組織
□文化健康站
2.工作地點：消防局
3.地址：970花蓮縣花蓮市中央路三段842號</v>
      </c>
      <c r="K6" s="24" t="s">
        <v>37</v>
      </c>
      <c r="L6" s="24" t="s">
        <v>38</v>
      </c>
      <c r="M6" s="24" t="str">
        <f t="shared" ref="M6:M13" si="2">"3.創新作為："&amp;L6</f>
        <v>3.創新作為：無。</v>
      </c>
      <c r="N6" s="24" t="str">
        <f>_xlfn.CONCAT(K6&amp;CHAR(10)&amp;M6)</f>
        <v>1.週休二日，週一至週五上午8:00上班至17:30下班，12:00至13:30休息。每二週工作總時數80小時。
2.工讀內容：文書處理、環境整理。
3.創新作為：無。</v>
      </c>
      <c r="O6" s="24" t="s">
        <v>29</v>
      </c>
      <c r="P6" s="24" t="s">
        <v>38</v>
      </c>
      <c r="Q6" s="26" t="s">
        <v>39</v>
      </c>
      <c r="R6" s="26" t="str">
        <f t="shared" ref="R6:R71" si="3">"承辦人員："&amp;Q6</f>
        <v>承辦人員：劉威呈</v>
      </c>
      <c r="S6" s="29" t="s">
        <v>40</v>
      </c>
      <c r="T6" s="26" t="str">
        <f t="shared" ref="T6:T71" si="4">"電話："&amp;S6</f>
        <v>電話：03-8462119 #3209</v>
      </c>
      <c r="U6" s="30" t="s">
        <v>41</v>
      </c>
      <c r="V6" s="31" t="str">
        <f t="shared" ref="V6:V71" si="5">"電子信箱："&amp;U6</f>
        <v>電子信箱：f810405@nt.hicfd.gov.tw</v>
      </c>
      <c r="W6" s="32"/>
      <c r="X6" s="26" t="s">
        <v>39</v>
      </c>
      <c r="Y6" s="26" t="str">
        <f t="shared" ref="Y6:Y71" si="6">"輔導員："&amp;X6</f>
        <v>輔導員：劉威呈</v>
      </c>
      <c r="Z6" s="33" t="s">
        <v>40</v>
      </c>
      <c r="AA6" s="34" t="str">
        <f t="shared" ref="AA6:AA71" si="7">"電話："&amp;Z6</f>
        <v>電話：03-8462119 #3209</v>
      </c>
      <c r="AB6" s="35" t="s">
        <v>41</v>
      </c>
      <c r="AC6" s="36" t="str">
        <f t="shared" ref="AC6:AC71" si="8">"電子信箱："&amp;AB6</f>
        <v>電子信箱：f810405@nt.hicfd.gov.tw</v>
      </c>
      <c r="AD6" s="37" t="str">
        <f t="shared" ref="AD6:AD71" si="9">_xlfn.CONCAT(R6&amp;CHAR(10)&amp;T6&amp;CHAR(10)&amp;V6&amp;CHAR(10)&amp;W6&amp;CHAR(10)&amp;Y6&amp;CHAR(10)&amp;AA6&amp;CHAR(10)&amp;AC6)</f>
        <v>承辦人員：劉威呈
電話：03-8462119 #3209
電子信箱：f810405@nt.hicfd.gov.tw
輔導員：劉威呈
電話：03-8462119 #3209
電子信箱：f810405@nt.hicfd.gov.tw</v>
      </c>
    </row>
    <row r="7" spans="1:30" s="38" customFormat="1" ht="177.75" customHeight="1">
      <c r="A7" s="10">
        <v>3</v>
      </c>
      <c r="B7" s="24" t="s">
        <v>42</v>
      </c>
      <c r="C7" s="25">
        <v>1</v>
      </c>
      <c r="D7" s="26" t="s">
        <v>23</v>
      </c>
      <c r="E7" s="27" t="s">
        <v>24</v>
      </c>
      <c r="F7" s="24" t="s">
        <v>43</v>
      </c>
      <c r="G7" s="24" t="str">
        <f t="shared" si="1"/>
        <v>2.工作地點：家庭教育中心</v>
      </c>
      <c r="H7" s="28" t="s">
        <v>44</v>
      </c>
      <c r="I7" s="24" t="str">
        <f>"3.地址："&amp;H7</f>
        <v>3.地址：970花蓮縣花蓮市達固湖彎大路1號</v>
      </c>
      <c r="J7" s="24" t="str">
        <f t="shared" si="0"/>
        <v>1.類別：
█政府部門
□非營利組織
□文化健康站
2.工作地點：家庭教育中心
3.地址：970花蓮縣花蓮市達固湖彎大路1號</v>
      </c>
      <c r="K7" s="24" t="s">
        <v>45</v>
      </c>
      <c r="L7" s="24" t="s">
        <v>46</v>
      </c>
      <c r="M7" s="24" t="str">
        <f t="shared" si="2"/>
        <v>3.創新作為：協助規劃辦理原住民族語教師性別教育研習、協助前往各鄉鎮市規劃辦理親職教育及性別教育活動(預計與各鄉鎮市原住民家庭服務中心、勵馨基金會花蓮分事務所、牛犁社區交流協會等或各文化健康站合作)及家庭教育相關活動。</v>
      </c>
      <c r="N7" s="24" t="str">
        <f>_xlfn.CONCAT(K7&amp;CHAR(10)&amp;M7)</f>
        <v>1.週休二日，週一至週五上午8:00上班至17:30下班，12:00至13:30休息。每二週工作總時數80小時。
2.工讀內容：協助辦理家庭教育相關計畫活動、整理辦公環境、文書處理、其他交辦事項。
3.創新作為：協助規劃辦理原住民族語教師性別教育研習、協助前往各鄉鎮市規劃辦理親職教育及性別教育活動(預計與各鄉鎮市原住民家庭服務中心、勵馨基金會花蓮分事務所、牛犁社區交流協會等或各文化健康站合作)及家庭教育相關活動。</v>
      </c>
      <c r="O7" s="24" t="s">
        <v>47</v>
      </c>
      <c r="P7" s="24" t="s">
        <v>38</v>
      </c>
      <c r="Q7" s="26" t="s">
        <v>48</v>
      </c>
      <c r="R7" s="26" t="str">
        <f t="shared" si="3"/>
        <v>承辦人員：張喬茵</v>
      </c>
      <c r="S7" s="29" t="s">
        <v>49</v>
      </c>
      <c r="T7" s="26" t="str">
        <f t="shared" si="4"/>
        <v>電話：0926-824085</v>
      </c>
      <c r="U7" s="30" t="s">
        <v>50</v>
      </c>
      <c r="V7" s="31" t="str">
        <f t="shared" si="5"/>
        <v>電子信箱：biyang0620@hlc.edu.tw</v>
      </c>
      <c r="W7" s="32"/>
      <c r="X7" s="26" t="s">
        <v>48</v>
      </c>
      <c r="Y7" s="26" t="str">
        <f t="shared" si="6"/>
        <v>輔導員：張喬茵</v>
      </c>
      <c r="Z7" s="33" t="s">
        <v>49</v>
      </c>
      <c r="AA7" s="34" t="str">
        <f t="shared" si="7"/>
        <v>電話：0926-824085</v>
      </c>
      <c r="AB7" s="35" t="s">
        <v>50</v>
      </c>
      <c r="AC7" s="36" t="str">
        <f t="shared" si="8"/>
        <v>電子信箱：biyang0620@hlc.edu.tw</v>
      </c>
      <c r="AD7" s="37" t="str">
        <f t="shared" si="9"/>
        <v>承辦人員：張喬茵
電話：0926-824085
電子信箱：biyang0620@hlc.edu.tw
輔導員：張喬茵
電話：0926-824085
電子信箱：biyang0620@hlc.edu.tw</v>
      </c>
    </row>
    <row r="8" spans="1:30" ht="131.25" customHeight="1">
      <c r="A8" s="10">
        <v>4</v>
      </c>
      <c r="B8" s="37" t="s">
        <v>51</v>
      </c>
      <c r="C8" s="25">
        <v>1</v>
      </c>
      <c r="D8" s="26" t="s">
        <v>23</v>
      </c>
      <c r="E8" s="27" t="s">
        <v>24</v>
      </c>
      <c r="F8" s="37" t="s">
        <v>51</v>
      </c>
      <c r="G8" s="24" t="str">
        <f t="shared" si="1"/>
        <v>2.工作地點：花蓮縣花蓮市公所</v>
      </c>
      <c r="H8" s="36" t="s">
        <v>52</v>
      </c>
      <c r="I8" s="24" t="str">
        <f>"3.地址："&amp;H8</f>
        <v>3.地址：970花蓮縣花蓮市林森路252號</v>
      </c>
      <c r="J8" s="24" t="str">
        <f t="shared" si="0"/>
        <v>1.類別：
█政府部門
□非營利組織
□文化健康站
2.工作地點：花蓮縣花蓮市公所
3.地址：970花蓮縣花蓮市林森路252號</v>
      </c>
      <c r="K8" s="37" t="s">
        <v>53</v>
      </c>
      <c r="L8" s="24" t="s">
        <v>38</v>
      </c>
      <c r="M8" s="24" t="str">
        <f t="shared" si="2"/>
        <v>3.創新作為：無。</v>
      </c>
      <c r="N8" s="24" t="str">
        <f>_xlfn.CONCAT(K8&amp;CHAR(10)&amp;M8)</f>
        <v>1.週休二日，週一至週五上午8:00上班至17:30下班，12:00至13:30休息。每二週工作總時數80小時。
2.工讀內容：協助本所原住民族相關政策執行及業務推動(社會福利服務、產經發展、教育文化及其他庶務行政)。
3.創新作為：無。</v>
      </c>
      <c r="O8" s="24" t="s">
        <v>54</v>
      </c>
      <c r="P8" s="37" t="s">
        <v>55</v>
      </c>
      <c r="Q8" s="39" t="s">
        <v>56</v>
      </c>
      <c r="R8" s="26" t="str">
        <f t="shared" si="3"/>
        <v>承辦人員：曾治學</v>
      </c>
      <c r="S8" s="40" t="s">
        <v>57</v>
      </c>
      <c r="T8" s="26" t="str">
        <f t="shared" si="4"/>
        <v>電話：03-8322141 #138</v>
      </c>
      <c r="U8" s="41" t="s">
        <v>58</v>
      </c>
      <c r="V8" s="31" t="str">
        <f t="shared" si="5"/>
        <v>電子信箱：nohaz1010@nt.hualien.gov.tw</v>
      </c>
      <c r="W8" s="42"/>
      <c r="X8" s="39" t="s">
        <v>56</v>
      </c>
      <c r="Y8" s="26" t="str">
        <f t="shared" si="6"/>
        <v>輔導員：曾治學</v>
      </c>
      <c r="Z8" s="43" t="s">
        <v>57</v>
      </c>
      <c r="AA8" s="34" t="str">
        <f t="shared" si="7"/>
        <v>電話：03-8322141 #138</v>
      </c>
      <c r="AB8" s="44" t="s">
        <v>58</v>
      </c>
      <c r="AC8" s="36" t="str">
        <f t="shared" si="8"/>
        <v>電子信箱：nohaz1010@nt.hualien.gov.tw</v>
      </c>
      <c r="AD8" s="37" t="str">
        <f t="shared" si="9"/>
        <v>承辦人員：曾治學
電話：03-8322141 #138
電子信箱：nohaz1010@nt.hualien.gov.tw
輔導員：曾治學
電話：03-8322141 #138
電子信箱：nohaz1010@nt.hualien.gov.tw</v>
      </c>
    </row>
    <row r="9" spans="1:30" ht="171" customHeight="1">
      <c r="A9" s="10">
        <v>5</v>
      </c>
      <c r="B9" s="37" t="s">
        <v>59</v>
      </c>
      <c r="C9" s="25">
        <v>2</v>
      </c>
      <c r="D9" s="26" t="s">
        <v>23</v>
      </c>
      <c r="E9" s="27" t="s">
        <v>24</v>
      </c>
      <c r="F9" s="37" t="s">
        <v>60</v>
      </c>
      <c r="G9" s="24" t="str">
        <f t="shared" si="1"/>
        <v>2.工作地點：1.原住民事務所
2.吉安阿美族文化館</v>
      </c>
      <c r="H9" s="37" t="s">
        <v>61</v>
      </c>
      <c r="I9" s="24" t="str">
        <f>"3.地址："&amp;CHAR(10)&amp;H9</f>
        <v>3.地址：
1.花蓮縣吉安鄉吉安村吉安路二段65號
2.花蓮縣吉安鄉南昌村文化五街43號</v>
      </c>
      <c r="J9" s="24" t="str">
        <f t="shared" si="0"/>
        <v>1.類別：
█政府部門
□非營利組織
□文化健康站
2.工作地點：1.原住民事務所
2.吉安阿美族文化館
3.地址：
1.花蓮縣吉安鄉吉安村吉安路二段65號
2.花蓮縣吉安鄉南昌村文化五街43號</v>
      </c>
      <c r="K9" s="37" t="s">
        <v>62</v>
      </c>
      <c r="L9" s="37" t="s">
        <v>63</v>
      </c>
      <c r="M9" s="24" t="str">
        <f t="shared" si="2"/>
        <v>3.創新作為：參與協助本所各項活動策畫、公益服務、文化傳統活動行政支援或其他創新文化體驗等。</v>
      </c>
      <c r="N9" s="24" t="str">
        <f>_xlfn.CONCAT(K9&amp;CHAR(10)&amp;M9)</f>
        <v>1.週休二日，週一至週五上午8:00上班至17:30下班，12:00至13:30休息。每二週工作總時數80小時。
2.工讀內容：協助本所辦理原住民文化及社會福利業務，但不涉及財政及危險性工作。
3.創新作為：參與協助本所各項活動策畫、公益服務、文化傳統活動行政支援或其他創新文化體驗等。</v>
      </c>
      <c r="O9" s="24" t="s">
        <v>64</v>
      </c>
      <c r="P9" s="37" t="s">
        <v>65</v>
      </c>
      <c r="Q9" s="39" t="s">
        <v>66</v>
      </c>
      <c r="R9" s="26" t="str">
        <f t="shared" si="3"/>
        <v>承辦人員：周美華</v>
      </c>
      <c r="S9" s="40" t="s">
        <v>67</v>
      </c>
      <c r="T9" s="26" t="str">
        <f t="shared" si="4"/>
        <v>電話：03-8545586 #15</v>
      </c>
      <c r="U9" s="41" t="s">
        <v>68</v>
      </c>
      <c r="V9" s="31" t="str">
        <f t="shared" si="5"/>
        <v>電子信箱：bk19@nt.ji-an.gov.tw</v>
      </c>
      <c r="W9" s="42"/>
      <c r="X9" s="39" t="s">
        <v>66</v>
      </c>
      <c r="Y9" s="26" t="str">
        <f t="shared" si="6"/>
        <v>輔導員：周美華</v>
      </c>
      <c r="Z9" s="40" t="s">
        <v>67</v>
      </c>
      <c r="AA9" s="34" t="str">
        <f t="shared" si="7"/>
        <v>電話：03-8545586 #15</v>
      </c>
      <c r="AB9" s="41" t="s">
        <v>68</v>
      </c>
      <c r="AC9" s="36" t="str">
        <f t="shared" si="8"/>
        <v>電子信箱：bk19@nt.ji-an.gov.tw</v>
      </c>
      <c r="AD9" s="37" t="str">
        <f t="shared" si="9"/>
        <v>承辦人員：周美華
電話：03-8545586 #15
電子信箱：bk19@nt.ji-an.gov.tw
輔導員：周美華
電話：03-8545586 #15
電子信箱：bk19@nt.ji-an.gov.tw</v>
      </c>
    </row>
    <row r="10" spans="1:30" ht="163.5" customHeight="1">
      <c r="A10" s="10">
        <v>6</v>
      </c>
      <c r="B10" s="37" t="s">
        <v>69</v>
      </c>
      <c r="C10" s="25">
        <v>2</v>
      </c>
      <c r="D10" s="26" t="s">
        <v>23</v>
      </c>
      <c r="E10" s="27" t="s">
        <v>24</v>
      </c>
      <c r="F10" s="37" t="s">
        <v>70</v>
      </c>
      <c r="G10" s="24" t="str">
        <f t="shared" si="1"/>
        <v>2.工作地點：原住民事務所</v>
      </c>
      <c r="H10" s="37" t="s">
        <v>71</v>
      </c>
      <c r="I10" s="24" t="str">
        <f>"3.地址："&amp;CHAR(10)&amp;H10</f>
        <v>3.地址：
1.新城鄉大漢村光復路570號(新城鄉公所)
2.新城鄉大安街1號(原住民多功能活動中心)</v>
      </c>
      <c r="J10" s="24" t="str">
        <f t="shared" si="0"/>
        <v>1.類別：
█政府部門
□非營利組織
□文化健康站
2.工作地點：原住民事務所
3.地址：
1.新城鄉大漢村光復路570號(新城鄉公所)
2.新城鄉大安街1號(原住民多功能活動中心)</v>
      </c>
      <c r="K10" s="37" t="s">
        <v>72</v>
      </c>
      <c r="L10" s="37" t="s">
        <v>73</v>
      </c>
      <c r="M10" s="24" t="str">
        <f t="shared" si="2"/>
        <v>3.創新作為：預計辦理小學兒童族語及文化成長營、協助策劃傳統運動會、參與部落豐年祭等。</v>
      </c>
      <c r="N10" s="24" t="str">
        <f>_xlfn.CONCAT(K10&amp;CHAR(10)&amp;M10)</f>
        <v>1.週休二日，週一至週五上午8:00上班至17:30下班，12:00至13:30休息。每二週工作總時數80小時。
2.工讀內容：協助辦理轄內部落各項文化祭儀、傳統運動會等相關活動及各類文書作業。
3.創新作為：預計辦理小學兒童族語及文化成長營、協助策劃傳統運動會、參與部落豐年祭等。</v>
      </c>
      <c r="O10" s="24" t="s">
        <v>74</v>
      </c>
      <c r="P10" s="37" t="s">
        <v>75</v>
      </c>
      <c r="Q10" s="39" t="s">
        <v>76</v>
      </c>
      <c r="R10" s="26" t="str">
        <f t="shared" si="3"/>
        <v>承辦人員：鄭嘉晉</v>
      </c>
      <c r="S10" s="40" t="s">
        <v>77</v>
      </c>
      <c r="T10" s="26" t="str">
        <f t="shared" si="4"/>
        <v>電話：03-8267223 #192</v>
      </c>
      <c r="U10" s="41" t="s">
        <v>78</v>
      </c>
      <c r="V10" s="31" t="str">
        <f t="shared" si="5"/>
        <v>電子信箱：af05@nt.sinchen.gov.tw</v>
      </c>
      <c r="W10" s="42"/>
      <c r="X10" s="39" t="s">
        <v>76</v>
      </c>
      <c r="Y10" s="26" t="str">
        <f t="shared" si="6"/>
        <v>輔導員：鄭嘉晉</v>
      </c>
      <c r="Z10" s="43" t="s">
        <v>77</v>
      </c>
      <c r="AA10" s="34" t="str">
        <f t="shared" si="7"/>
        <v>電話：03-8267223 #192</v>
      </c>
      <c r="AB10" s="44" t="s">
        <v>78</v>
      </c>
      <c r="AC10" s="36" t="str">
        <f t="shared" si="8"/>
        <v>電子信箱：af05@nt.sinchen.gov.tw</v>
      </c>
      <c r="AD10" s="37" t="str">
        <f t="shared" si="9"/>
        <v>承辦人員：鄭嘉晉
電話：03-8267223 #192
電子信箱：af05@nt.sinchen.gov.tw
輔導員：鄭嘉晉
電話：03-8267223 #192
電子信箱：af05@nt.sinchen.gov.tw</v>
      </c>
    </row>
    <row r="11" spans="1:30" ht="261.75" customHeight="1">
      <c r="A11" s="10">
        <v>7</v>
      </c>
      <c r="B11" s="37" t="s">
        <v>79</v>
      </c>
      <c r="C11" s="25">
        <v>2</v>
      </c>
      <c r="D11" s="26" t="s">
        <v>23</v>
      </c>
      <c r="E11" s="27" t="s">
        <v>24</v>
      </c>
      <c r="F11" s="37" t="s">
        <v>80</v>
      </c>
      <c r="G11" s="24" t="str">
        <f>"2.工作地點(依公所分配)："&amp;CHAR(10)&amp;F11</f>
        <v>2.工作地點(依公所分配)：
(1)花蓮縣秀林鄉公所
(2)太魯閣族文創產業園區
(3)布拉旦旅遊諮詢中心
(4)慕谷慕魚旅遊諮詢中心</v>
      </c>
      <c r="H11" s="37" t="s">
        <v>81</v>
      </c>
      <c r="I11" s="24" t="str">
        <f>"3.地址："&amp;CHAR(10)&amp;H11</f>
        <v>3.地址：
(1)花蓮縣秀林鄉秀林村秀林路62號
(2)花蓮縣秀林鄉富世村10鄰218-4號
(3)花蓮縣秀林鄉三棧路
(4)花蓮縣秀林鄉榕樹1鄰2號</v>
      </c>
      <c r="J11" s="24" t="str">
        <f t="shared" si="0"/>
        <v>1.類別：
█政府部門
□非營利組織
□文化健康站
2.工作地點(依公所分配)：
(1)花蓮縣秀林鄉公所
(2)太魯閣族文創產業園區
(3)布拉旦旅遊諮詢中心
(4)慕谷慕魚旅遊諮詢中心
3.地址：
(1)花蓮縣秀林鄉秀林村秀林路62號
(2)花蓮縣秀林鄉富世村10鄰218-4號
(3)花蓮縣秀林鄉三棧路
(4)花蓮縣秀林鄉榕樹1鄰2號</v>
      </c>
      <c r="K11" s="37" t="s">
        <v>82</v>
      </c>
      <c r="L11" s="37" t="s">
        <v>83</v>
      </c>
      <c r="M11" s="24" t="str">
        <f t="shared" si="2"/>
        <v>3.創新作為：協助執行布拉旦旅遊尋中心、慕谷慕魚旅遊諮詢中心、太魯閣族文創產業園區策展活動、協助暑期產業市集活動。</v>
      </c>
      <c r="N11" s="24" t="str">
        <f>_xlfn.CONCAT(K11&amp;CHAR(10)&amp;M11)</f>
        <v>1.週休二日，週一至週五上午8:00上班至17:00下班，12:00至13:00休息；或依園區上班時間每週日、一休館，上班時間為上午8:00至16:00。每二週工作總時數80小時。
2.工作內容：協助公所行政文書彙整、觀光產業資料彙整、文化傳承保存工作等。
3.創新作為：協助執行布拉旦旅遊尋中心、慕谷慕魚旅遊諮詢中心、太魯閣族文創產業園區策展活動、協助暑期產業市集活動。</v>
      </c>
      <c r="O11" s="24" t="s">
        <v>84</v>
      </c>
      <c r="P11" s="37" t="s">
        <v>85</v>
      </c>
      <c r="Q11" s="39" t="s">
        <v>86</v>
      </c>
      <c r="R11" s="26" t="str">
        <f t="shared" si="3"/>
        <v>承辦人員：洪韋映潔</v>
      </c>
      <c r="S11" s="40" t="s">
        <v>87</v>
      </c>
      <c r="T11" s="26" t="str">
        <f t="shared" si="4"/>
        <v>電話：03-8612116 #716</v>
      </c>
      <c r="U11" s="41" t="s">
        <v>88</v>
      </c>
      <c r="V11" s="31" t="str">
        <f t="shared" si="5"/>
        <v>電子信箱：Xiulin1806@nt.shlin.gov.tw</v>
      </c>
      <c r="W11" s="42"/>
      <c r="X11" s="39" t="s">
        <v>86</v>
      </c>
      <c r="Y11" s="26" t="str">
        <f t="shared" si="6"/>
        <v>輔導員：洪韋映潔</v>
      </c>
      <c r="Z11" s="40" t="s">
        <v>87</v>
      </c>
      <c r="AA11" s="34" t="str">
        <f t="shared" si="7"/>
        <v>電話：03-8612116 #716</v>
      </c>
      <c r="AB11" s="41" t="s">
        <v>88</v>
      </c>
      <c r="AC11" s="36" t="str">
        <f t="shared" si="8"/>
        <v>電子信箱：Xiulin1806@nt.shlin.gov.tw</v>
      </c>
      <c r="AD11" s="37" t="str">
        <f t="shared" si="9"/>
        <v>承辦人員：洪韋映潔
電話：03-8612116 #716
電子信箱：Xiulin1806@nt.shlin.gov.tw
輔導員：洪韋映潔
電話：03-8612116 #716
電子信箱：Xiulin1806@nt.shlin.gov.tw</v>
      </c>
    </row>
    <row r="12" spans="1:30" ht="176.25" customHeight="1">
      <c r="A12" s="10">
        <v>8</v>
      </c>
      <c r="B12" s="37" t="s">
        <v>89</v>
      </c>
      <c r="C12" s="25">
        <v>2</v>
      </c>
      <c r="D12" s="26" t="s">
        <v>23</v>
      </c>
      <c r="E12" s="27" t="s">
        <v>24</v>
      </c>
      <c r="F12" s="37" t="s">
        <v>89</v>
      </c>
      <c r="G12" s="24" t="str">
        <f t="shared" si="1"/>
        <v>2.工作地點：花蓮縣光復鄉公所</v>
      </c>
      <c r="H12" s="36" t="s">
        <v>90</v>
      </c>
      <c r="I12" s="24" t="str">
        <f>"3.地址："&amp;H12</f>
        <v>3.地址：花蓮縣光復鄉中華路257號</v>
      </c>
      <c r="J12" s="24" t="str">
        <f t="shared" si="0"/>
        <v>1.類別：
█政府部門
□非營利組織
□文化健康站
2.工作地點：花蓮縣光復鄉公所
3.地址：花蓮縣光復鄉中華路257號</v>
      </c>
      <c r="K12" s="37" t="s">
        <v>91</v>
      </c>
      <c r="L12" s="37" t="s">
        <v>92</v>
      </c>
      <c r="M12" s="24" t="str">
        <f t="shared" si="2"/>
        <v>3.創新作為：文化傳統田野採集及語料採集等。</v>
      </c>
      <c r="N12" s="24" t="str">
        <f>_xlfn.CONCAT(K12&amp;CHAR(10)&amp;M12)</f>
        <v>1.週休二日，週一至週五上午8:00上班至17:30下班，12:00至13:30休息。每二週工作總時數80小時。
2.工讀內容：行原課-原住民輔導業務、教育文化活動、家用桶裝瓦斯差價業務、歲時祭儀活動、原住民保留地業務與協助其他交辦事項。
3.創新作為：文化傳統田野採集及語料採集等。</v>
      </c>
      <c r="O12" s="24" t="s">
        <v>93</v>
      </c>
      <c r="P12" s="37" t="s">
        <v>94</v>
      </c>
      <c r="Q12" s="39" t="s">
        <v>95</v>
      </c>
      <c r="R12" s="26" t="str">
        <f t="shared" si="3"/>
        <v>承辦人員：許全傑</v>
      </c>
      <c r="S12" s="40" t="s">
        <v>96</v>
      </c>
      <c r="T12" s="26" t="str">
        <f t="shared" si="4"/>
        <v>電話：03-8702206 #170</v>
      </c>
      <c r="U12" s="41" t="s">
        <v>97</v>
      </c>
      <c r="V12" s="31" t="str">
        <f t="shared" si="5"/>
        <v>電子信箱：guangfu409@nt.guangfu.gov.tw</v>
      </c>
      <c r="W12" s="42"/>
      <c r="X12" s="39" t="s">
        <v>95</v>
      </c>
      <c r="Y12" s="26" t="str">
        <f t="shared" si="6"/>
        <v>輔導員：許全傑</v>
      </c>
      <c r="Z12" s="43" t="s">
        <v>96</v>
      </c>
      <c r="AA12" s="34" t="str">
        <f t="shared" si="7"/>
        <v>電話：03-8702206 #170</v>
      </c>
      <c r="AB12" s="44" t="s">
        <v>97</v>
      </c>
      <c r="AC12" s="36" t="str">
        <f t="shared" si="8"/>
        <v>電子信箱：guangfu409@nt.guangfu.gov.tw</v>
      </c>
      <c r="AD12" s="37" t="str">
        <f t="shared" si="9"/>
        <v>承辦人員：許全傑
電話：03-8702206 #170
電子信箱：guangfu409@nt.guangfu.gov.tw
輔導員：許全傑
電話：03-8702206 #170
電子信箱：guangfu409@nt.guangfu.gov.tw</v>
      </c>
    </row>
    <row r="13" spans="1:30" ht="242.25" customHeight="1">
      <c r="A13" s="10">
        <v>9</v>
      </c>
      <c r="B13" s="37" t="s">
        <v>98</v>
      </c>
      <c r="C13" s="25">
        <v>2</v>
      </c>
      <c r="D13" s="26" t="s">
        <v>23</v>
      </c>
      <c r="E13" s="27" t="s">
        <v>24</v>
      </c>
      <c r="F13" s="37" t="s">
        <v>99</v>
      </c>
      <c r="G13" s="24" t="str">
        <f>"2.工作地點："&amp;CHAR(10)&amp;F13</f>
        <v>2.工作地點：
(1)花蓮縣萬榮鄉公所
(2)花蓮縣萬榮鄉原住民文物館</v>
      </c>
      <c r="H13" s="37" t="s">
        <v>100</v>
      </c>
      <c r="I13" s="24" t="str">
        <f>"3.地址："&amp;CHAR(10)&amp;H13</f>
        <v>3.地址：
(1)花蓮縣萬榮鄉萬榮村1鄰19號
(2)花蓮縣萬榮鄉萬榮村5鄰124號</v>
      </c>
      <c r="J13" s="24" t="str">
        <f t="shared" si="0"/>
        <v>1.類別：
█政府部門
□非營利組織
□文化健康站
2.工作地點：
(1)花蓮縣萬榮鄉公所
(2)花蓮縣萬榮鄉原住民文物館
3.地址：
(1)花蓮縣萬榮鄉萬榮村1鄰19號
(2)花蓮縣萬榮鄉萬榮村5鄰124號</v>
      </c>
      <c r="K13" s="37" t="s">
        <v>101</v>
      </c>
      <c r="L13" s="36" t="s">
        <v>38</v>
      </c>
      <c r="M13" s="24" t="str">
        <f t="shared" si="2"/>
        <v>3.創新作為：無。</v>
      </c>
      <c r="N13" s="24" t="str">
        <f>_xlfn.CONCAT(K13&amp;CHAR(10)&amp;M13)</f>
        <v>1.週休二日；週一至週五08:00上班，17:00下班，12:00至13:00休息。
2.工讀內容：
(1)本所
A.協助本所文化暨觀光課籌辦各項活動及處理一般行政作業。
B.協助項會議、座談會、研習等相關事宜。
C.協助主計室、環殯所、民政課、社福所處理一般行政作業。
D.協助圖書館相關館藏管理、資訊管理、部落閱讀推廣活動等業務。
E.其他臨時性交辦事項。
(2)花蓮縣萬榮鄉原住民文物館：協助相關原住民文化展覽、推廣及文物典藏管理業務。
3.創新作為：無。</v>
      </c>
      <c r="O13" s="24" t="s">
        <v>102</v>
      </c>
      <c r="P13" s="37" t="s">
        <v>103</v>
      </c>
      <c r="Q13" s="39" t="s">
        <v>104</v>
      </c>
      <c r="R13" s="26" t="str">
        <f t="shared" si="3"/>
        <v>承辦人員：賴可謙</v>
      </c>
      <c r="S13" s="40" t="s">
        <v>105</v>
      </c>
      <c r="T13" s="26" t="str">
        <f t="shared" si="4"/>
        <v>電話：03-8751321 #236</v>
      </c>
      <c r="U13" s="41" t="s">
        <v>106</v>
      </c>
      <c r="V13" s="31" t="str">
        <f t="shared" si="5"/>
        <v>電子信箱：a780615@wanrung.gov.tw</v>
      </c>
      <c r="W13" s="42"/>
      <c r="X13" s="39" t="s">
        <v>104</v>
      </c>
      <c r="Y13" s="27" t="str">
        <f t="shared" si="6"/>
        <v>輔導員：賴可謙</v>
      </c>
      <c r="Z13" s="40" t="s">
        <v>105</v>
      </c>
      <c r="AA13" s="45" t="str">
        <f t="shared" si="7"/>
        <v>電話：03-8751321 #236</v>
      </c>
      <c r="AB13" s="41" t="s">
        <v>106</v>
      </c>
      <c r="AC13" s="37" t="str">
        <f t="shared" si="8"/>
        <v>電子信箱：a780615@wanrung.gov.tw</v>
      </c>
      <c r="AD13" s="37" t="str">
        <f t="shared" si="9"/>
        <v>承辦人員：賴可謙
電話：03-8751321 #236
電子信箱：a780615@wanrung.gov.tw
輔導員：賴可謙
電話：03-8751321 #236
電子信箱：a780615@wanrung.gov.tw</v>
      </c>
    </row>
    <row r="14" spans="1:30" ht="224.25" customHeight="1">
      <c r="A14" s="10">
        <v>10</v>
      </c>
      <c r="B14" s="37" t="s">
        <v>107</v>
      </c>
      <c r="C14" s="25">
        <v>2</v>
      </c>
      <c r="D14" s="26" t="s">
        <v>23</v>
      </c>
      <c r="E14" s="27" t="s">
        <v>24</v>
      </c>
      <c r="F14" s="37" t="s">
        <v>107</v>
      </c>
      <c r="G14" s="24" t="str">
        <f t="shared" si="1"/>
        <v>2.工作地點：花蓮縣瑞穗鄉公所</v>
      </c>
      <c r="H14" s="36" t="s">
        <v>108</v>
      </c>
      <c r="I14" s="24" t="str">
        <f t="shared" ref="I14:I39" si="10">"3.地址："&amp;H14</f>
        <v>3.地址：花蓮縣瑞穗鄉成功南路19號</v>
      </c>
      <c r="J14" s="24" t="str">
        <f t="shared" si="0"/>
        <v>1.類別：
█政府部門
□非營利組織
□文化健康站
2.工作地點：花蓮縣瑞穗鄉公所
3.地址：花蓮縣瑞穗鄉成功南路19號</v>
      </c>
      <c r="K14" s="37" t="s">
        <v>109</v>
      </c>
      <c r="L14" s="37" t="s">
        <v>110</v>
      </c>
      <c r="M14" s="24" t="str">
        <f t="shared" ref="M14:M65" si="11">"3.創新作為："&amp;CHAR(10)&amp;L14</f>
        <v>3.創新作為：
(1)原住民行政課-協助宣導及策展活動。
(2)殯葬暨公共造產管理所-培養工讀人員了解公務土地管理作業及空拍機遭作技巧。</v>
      </c>
      <c r="N14" s="24" t="str">
        <f>_xlfn.CONCAT(K14&amp;CHAR(10)&amp;M14)</f>
        <v>1.週休二日，週一至週五上午8:00上班至17:00下班，12:00至13:00休息。每二週工作總時數80小時。
2.工讀內容：
(1)原住民行政課-具學習性，協助公文處理、資料建檔及臨時交辦事項。
(2)行政室-文書處理、核銷、檔案整理及其他交辦事項。
(3)殯葬暨公共造產管理所-協助本管理所所轄業務土地資料(含空拍及建檔)彙整作業及臨時交辦事項。
3.創新作為：
(1)原住民行政課-協助宣導及策展活動。
(2)殯葬暨公共造產管理所-培養工讀人員了解公務土地管理作業及空拍機遭作技巧。</v>
      </c>
      <c r="O14" s="24" t="s">
        <v>111</v>
      </c>
      <c r="P14" s="37" t="s">
        <v>112</v>
      </c>
      <c r="Q14" s="39" t="s">
        <v>113</v>
      </c>
      <c r="R14" s="26" t="str">
        <f t="shared" si="3"/>
        <v>承辦人員：陳泰源</v>
      </c>
      <c r="S14" s="40" t="s">
        <v>114</v>
      </c>
      <c r="T14" s="26" t="str">
        <f t="shared" si="4"/>
        <v>電話：03-8872222 #182</v>
      </c>
      <c r="U14" s="41" t="s">
        <v>115</v>
      </c>
      <c r="V14" s="31" t="str">
        <f t="shared" si="5"/>
        <v>電子信箱：a0975085963@nt.juisui.gov.tw</v>
      </c>
      <c r="W14" s="42"/>
      <c r="X14" s="39" t="s">
        <v>113</v>
      </c>
      <c r="Y14" s="26" t="str">
        <f t="shared" si="6"/>
        <v>輔導員：陳泰源</v>
      </c>
      <c r="Z14" s="40" t="s">
        <v>114</v>
      </c>
      <c r="AA14" s="34" t="str">
        <f t="shared" si="7"/>
        <v>電話：03-8872222 #182</v>
      </c>
      <c r="AB14" s="41" t="s">
        <v>115</v>
      </c>
      <c r="AC14" s="36" t="str">
        <f t="shared" si="8"/>
        <v>電子信箱：a0975085963@nt.juisui.gov.tw</v>
      </c>
      <c r="AD14" s="37" t="str">
        <f t="shared" si="9"/>
        <v>承辦人員：陳泰源
電話：03-8872222 #182
電子信箱：a0975085963@nt.juisui.gov.tw
輔導員：陳泰源
電話：03-8872222 #182
電子信箱：a0975085963@nt.juisui.gov.tw</v>
      </c>
    </row>
    <row r="15" spans="1:30" ht="188.25" customHeight="1">
      <c r="A15" s="10">
        <v>11</v>
      </c>
      <c r="B15" s="37" t="s">
        <v>116</v>
      </c>
      <c r="C15" s="25">
        <v>2</v>
      </c>
      <c r="D15" s="26" t="s">
        <v>23</v>
      </c>
      <c r="E15" s="27" t="s">
        <v>24</v>
      </c>
      <c r="F15" s="37" t="s">
        <v>116</v>
      </c>
      <c r="G15" s="24" t="str">
        <f t="shared" si="1"/>
        <v>2.工作地點：花蓮縣卓溪鄉公所</v>
      </c>
      <c r="H15" s="36" t="s">
        <v>117</v>
      </c>
      <c r="I15" s="24" t="str">
        <f t="shared" si="10"/>
        <v>3.地址：花蓮縣卓溪鄉67號</v>
      </c>
      <c r="J15" s="24" t="str">
        <f t="shared" si="0"/>
        <v>1.類別：
█政府部門
□非營利組織
□文化健康站
2.工作地點：花蓮縣卓溪鄉公所
3.地址：花蓮縣卓溪鄉67號</v>
      </c>
      <c r="K15" s="37" t="s">
        <v>118</v>
      </c>
      <c r="L15" s="37" t="s">
        <v>119</v>
      </c>
      <c r="M15" s="24" t="str">
        <f t="shared" si="11"/>
        <v>3.創新作為：
(1)推廣學習本鄉傳統手工藝製作。
(2)協助本鄉文化祭儀活動、暑期英語族語營活動。</v>
      </c>
      <c r="N15" s="24" t="str">
        <f>_xlfn.CONCAT(K15&amp;CHAR(10)&amp;M15)</f>
        <v>1.週休二日，週一至週五上午8:00上班至17:00下班，12:00至13:00休息。每二週工作總時數80小時。
2.工讀內容：
(1)協助本所各課室行政文書資料建檔及彙整，以及其他臨時交辦事項。
(2)協助本所籌辦屬期間各項活動。
(3)預列需求單位：本所民政課。
3.創新作為：
(1)推廣學習本鄉傳統手工藝製作。
(2)協助本鄉文化祭儀活動、暑期英語族語營活動。</v>
      </c>
      <c r="O15" s="24" t="s">
        <v>120</v>
      </c>
      <c r="P15" s="37" t="s">
        <v>121</v>
      </c>
      <c r="Q15" s="39" t="s">
        <v>122</v>
      </c>
      <c r="R15" s="26" t="str">
        <f t="shared" si="3"/>
        <v>承辦人員：余志傑</v>
      </c>
      <c r="S15" s="40" t="s">
        <v>123</v>
      </c>
      <c r="T15" s="26" t="str">
        <f t="shared" si="4"/>
        <v>電話：03-8883118 #205</v>
      </c>
      <c r="U15" s="41" t="s">
        <v>124</v>
      </c>
      <c r="V15" s="31" t="str">
        <f t="shared" si="5"/>
        <v>電子信箱：jacobcivi12014@gmail.com</v>
      </c>
      <c r="W15" s="42"/>
      <c r="X15" s="39" t="s">
        <v>122</v>
      </c>
      <c r="Y15" s="26" t="str">
        <f t="shared" si="6"/>
        <v>輔導員：余志傑</v>
      </c>
      <c r="Z15" s="43" t="s">
        <v>123</v>
      </c>
      <c r="AA15" s="34" t="str">
        <f t="shared" si="7"/>
        <v>電話：03-8883118 #205</v>
      </c>
      <c r="AB15" s="44" t="s">
        <v>124</v>
      </c>
      <c r="AC15" s="36" t="str">
        <f t="shared" si="8"/>
        <v>電子信箱：jacobcivi12014@gmail.com</v>
      </c>
      <c r="AD15" s="37" t="str">
        <f t="shared" si="9"/>
        <v>承辦人員：余志傑
電話：03-8883118 #205
電子信箱：jacobcivi12014@gmail.com
輔導員：余志傑
電話：03-8883118 #205
電子信箱：jacobcivi12014@gmail.com</v>
      </c>
    </row>
    <row r="16" spans="1:30" ht="151.5" customHeight="1">
      <c r="A16" s="10">
        <v>12</v>
      </c>
      <c r="B16" s="37" t="s">
        <v>125</v>
      </c>
      <c r="C16" s="25">
        <v>2</v>
      </c>
      <c r="D16" s="26" t="s">
        <v>23</v>
      </c>
      <c r="E16" s="27" t="s">
        <v>24</v>
      </c>
      <c r="F16" s="37" t="s">
        <v>125</v>
      </c>
      <c r="G16" s="24" t="str">
        <f t="shared" si="1"/>
        <v>2.工作地點：花蓮縣玉里鎮公所</v>
      </c>
      <c r="H16" s="36" t="s">
        <v>126</v>
      </c>
      <c r="I16" s="24" t="str">
        <f t="shared" si="10"/>
        <v>3.地址：花蓮縣玉里鎮中正路148號</v>
      </c>
      <c r="J16" s="24" t="str">
        <f t="shared" si="0"/>
        <v>1.類別：
█政府部門
□非營利組織
□文化健康站
2.工作地點：花蓮縣玉里鎮公所
3.地址：花蓮縣玉里鎮中正路148號</v>
      </c>
      <c r="K16" s="37" t="s">
        <v>127</v>
      </c>
      <c r="L16" s="37" t="s">
        <v>128</v>
      </c>
      <c r="M16" s="24" t="str">
        <f t="shared" si="11"/>
        <v>3.創新作為：
協助活動策畫、公益服務、文化傳統活動等。</v>
      </c>
      <c r="N16" s="24" t="str">
        <f>_xlfn.CONCAT(K16&amp;CHAR(10)&amp;M16)</f>
        <v>1.週休二日，週一至週五上午8:00上班至17:30下班，12:00至13:30休息。每二週工作總時數80小時。
2.工讀內容：
(1)協助公文處理、資料建檔、活動辦理、宣導活動等。
(2)協助業務推動。
(3)其他臨時交辦事項。
3.創新作為：
協助活動策畫、公益服務、文化傳統活動等。</v>
      </c>
      <c r="O16" s="24" t="s">
        <v>29</v>
      </c>
      <c r="P16" s="37" t="s">
        <v>129</v>
      </c>
      <c r="Q16" s="39" t="s">
        <v>130</v>
      </c>
      <c r="R16" s="26" t="str">
        <f t="shared" si="3"/>
        <v>承辦人員：陳忠生</v>
      </c>
      <c r="S16" s="40" t="s">
        <v>131</v>
      </c>
      <c r="T16" s="26" t="str">
        <f t="shared" si="4"/>
        <v>電話：03-8880995</v>
      </c>
      <c r="U16" s="41" t="s">
        <v>132</v>
      </c>
      <c r="V16" s="31" t="str">
        <f t="shared" si="5"/>
        <v>電子信箱：jane2006@hlyl.gov.tw</v>
      </c>
      <c r="W16" s="42"/>
      <c r="X16" s="39" t="s">
        <v>130</v>
      </c>
      <c r="Y16" s="26" t="str">
        <f t="shared" si="6"/>
        <v>輔導員：陳忠生</v>
      </c>
      <c r="Z16" s="43" t="s">
        <v>131</v>
      </c>
      <c r="AA16" s="34" t="str">
        <f t="shared" si="7"/>
        <v>電話：03-8880995</v>
      </c>
      <c r="AB16" s="44" t="s">
        <v>132</v>
      </c>
      <c r="AC16" s="36" t="str">
        <f t="shared" si="8"/>
        <v>電子信箱：jane2006@hlyl.gov.tw</v>
      </c>
      <c r="AD16" s="37" t="str">
        <f t="shared" si="9"/>
        <v>承辦人員：陳忠生
電話：03-8880995
電子信箱：jane2006@hlyl.gov.tw
輔導員：陳忠生
電話：03-8880995
電子信箱：jane2006@hlyl.gov.tw</v>
      </c>
    </row>
    <row r="17" spans="1:30" ht="129" customHeight="1">
      <c r="A17" s="10">
        <v>13</v>
      </c>
      <c r="B17" s="37" t="s">
        <v>133</v>
      </c>
      <c r="C17" s="25">
        <v>2</v>
      </c>
      <c r="D17" s="26" t="s">
        <v>23</v>
      </c>
      <c r="E17" s="27" t="s">
        <v>24</v>
      </c>
      <c r="F17" s="37" t="s">
        <v>133</v>
      </c>
      <c r="G17" s="24" t="str">
        <f t="shared" si="1"/>
        <v>2.工作地點：花蓮縣豐濱鄉公所</v>
      </c>
      <c r="H17" s="36" t="s">
        <v>134</v>
      </c>
      <c r="I17" s="24" t="str">
        <f t="shared" si="10"/>
        <v>3.地址：花蓮縣豐濱鄉(村)光豐路32號</v>
      </c>
      <c r="J17" s="24" t="str">
        <f t="shared" si="0"/>
        <v>1.類別：
█政府部門
□非營利組織
□文化健康站
2.工作地點：花蓮縣豐濱鄉公所
3.地址：花蓮縣豐濱鄉(村)光豐路32號</v>
      </c>
      <c r="K17" s="37" t="s">
        <v>135</v>
      </c>
      <c r="L17" s="37" t="s">
        <v>38</v>
      </c>
      <c r="M17" s="24" t="str">
        <f>"3.創新作為："&amp;L17</f>
        <v>3.創新作為：無。</v>
      </c>
      <c r="N17" s="24" t="str">
        <f>_xlfn.CONCAT(K17&amp;CHAR(10)&amp;M17)</f>
        <v>1.週休二日，週一至週五上午8:00上班至17:00下班，12:00至13:00休息。每二週工作總時數80小時。
2.工讀內容：
(1)協助建設課工程資料整理併同系統上制作管理。
(2)協助圖書館圖書盤點及分級分類。
3.創新作為：無。</v>
      </c>
      <c r="O17" s="24" t="s">
        <v>29</v>
      </c>
      <c r="P17" s="37" t="s">
        <v>136</v>
      </c>
      <c r="Q17" s="39" t="s">
        <v>137</v>
      </c>
      <c r="R17" s="26" t="str">
        <f t="shared" si="3"/>
        <v>承辦人員：吳若林</v>
      </c>
      <c r="S17" s="40" t="s">
        <v>138</v>
      </c>
      <c r="T17" s="26" t="str">
        <f t="shared" si="4"/>
        <v>電話：03-8791350 #106</v>
      </c>
      <c r="U17" s="41" t="s">
        <v>139</v>
      </c>
      <c r="V17" s="31" t="str">
        <f t="shared" si="5"/>
        <v>電子信箱：fb1013@nt.feng-bin.gov.tw</v>
      </c>
      <c r="W17" s="42"/>
      <c r="X17" s="39" t="s">
        <v>137</v>
      </c>
      <c r="Y17" s="26" t="str">
        <f t="shared" si="6"/>
        <v>輔導員：吳若林</v>
      </c>
      <c r="Z17" s="43" t="s">
        <v>138</v>
      </c>
      <c r="AA17" s="34" t="str">
        <f t="shared" si="7"/>
        <v>電話：03-8791350 #106</v>
      </c>
      <c r="AB17" s="44" t="s">
        <v>139</v>
      </c>
      <c r="AC17" s="36" t="str">
        <f t="shared" si="8"/>
        <v>電子信箱：fb1013@nt.feng-bin.gov.tw</v>
      </c>
      <c r="AD17" s="37" t="str">
        <f t="shared" si="9"/>
        <v>承辦人員：吳若林
電話：03-8791350 #106
電子信箱：fb1013@nt.feng-bin.gov.tw
輔導員：吳若林
電話：03-8791350 #106
電子信箱：fb1013@nt.feng-bin.gov.tw</v>
      </c>
    </row>
    <row r="18" spans="1:30" ht="174.75" customHeight="1">
      <c r="A18" s="10">
        <v>14</v>
      </c>
      <c r="B18" s="37" t="s">
        <v>140</v>
      </c>
      <c r="C18" s="25">
        <v>2</v>
      </c>
      <c r="D18" s="26" t="s">
        <v>23</v>
      </c>
      <c r="E18" s="27" t="s">
        <v>24</v>
      </c>
      <c r="F18" s="37" t="s">
        <v>140</v>
      </c>
      <c r="G18" s="24" t="str">
        <f t="shared" si="1"/>
        <v>2.工作地點：花蓮縣花蓮市衛生所</v>
      </c>
      <c r="H18" s="36" t="s">
        <v>141</v>
      </c>
      <c r="I18" s="24" t="str">
        <f t="shared" si="10"/>
        <v>3.地址：花蓮縣花蓮市新興路200號</v>
      </c>
      <c r="J18" s="24" t="str">
        <f t="shared" si="0"/>
        <v>1.類別：
█政府部門
□非營利組織
□文化健康站
2.工作地點：花蓮縣花蓮市衛生所
3.地址：花蓮縣花蓮市新興路200號</v>
      </c>
      <c r="K18" s="37" t="s">
        <v>142</v>
      </c>
      <c r="L18" s="37" t="s">
        <v>143</v>
      </c>
      <c r="M18" s="24" t="str">
        <f t="shared" si="11"/>
        <v>3.創新作為：
(1)基本公共衛生教育訓練。
(2)參加社區部落各項篩檢活動。
(3)協助推廣健康及衛教知識至社區部落。</v>
      </c>
      <c r="N18" s="24" t="str">
        <f>_xlfn.CONCAT(K18&amp;CHAR(10)&amp;M18)</f>
        <v>1.週休二日，週一至週五上午8:00上班至17:30下班，12:00至13:30休息。每二週工作總時數80小時。
2.工讀內容：
(1)結合本所社區營造計畫參與社區部落各項活動。
(2)協助並體驗公部門業務。
3.創新作為：
(1)基本公共衛生教育訓練。
(2)參加社區部落各項篩檢活動。
(3)協助推廣健康及衛教知識至社區部落。</v>
      </c>
      <c r="O18" s="24" t="s">
        <v>144</v>
      </c>
      <c r="P18" s="37" t="s">
        <v>145</v>
      </c>
      <c r="Q18" s="39" t="s">
        <v>146</v>
      </c>
      <c r="R18" s="26" t="str">
        <f t="shared" si="3"/>
        <v>承辦人員：劉宣均</v>
      </c>
      <c r="S18" s="40" t="s">
        <v>147</v>
      </c>
      <c r="T18" s="26" t="str">
        <f t="shared" si="4"/>
        <v>電話：03-8230232 #212</v>
      </c>
      <c r="U18" s="41" t="s">
        <v>148</v>
      </c>
      <c r="V18" s="31" t="str">
        <f t="shared" si="5"/>
        <v>電子信箱：hualien8230232@gmail.com</v>
      </c>
      <c r="W18" s="42"/>
      <c r="X18" s="39" t="s">
        <v>146</v>
      </c>
      <c r="Y18" s="26" t="str">
        <f t="shared" si="6"/>
        <v>輔導員：劉宣均</v>
      </c>
      <c r="Z18" s="43" t="s">
        <v>147</v>
      </c>
      <c r="AA18" s="34" t="str">
        <f t="shared" si="7"/>
        <v>電話：03-8230232 #212</v>
      </c>
      <c r="AB18" s="44" t="s">
        <v>148</v>
      </c>
      <c r="AC18" s="36" t="str">
        <f t="shared" si="8"/>
        <v>電子信箱：hualien8230232@gmail.com</v>
      </c>
      <c r="AD18" s="37" t="str">
        <f t="shared" si="9"/>
        <v>承辦人員：劉宣均
電話：03-8230232 #212
電子信箱：hualien8230232@gmail.com
輔導員：劉宣均
電話：03-8230232 #212
電子信箱：hualien8230232@gmail.com</v>
      </c>
    </row>
    <row r="19" spans="1:30" ht="171.75" customHeight="1">
      <c r="A19" s="10">
        <v>15</v>
      </c>
      <c r="B19" s="37" t="s">
        <v>149</v>
      </c>
      <c r="C19" s="25">
        <v>1</v>
      </c>
      <c r="D19" s="26" t="s">
        <v>23</v>
      </c>
      <c r="E19" s="27" t="s">
        <v>24</v>
      </c>
      <c r="F19" s="37" t="s">
        <v>149</v>
      </c>
      <c r="G19" s="24" t="str">
        <f t="shared" si="1"/>
        <v>2.工作地點：花蓮縣新城鄉衛生所</v>
      </c>
      <c r="H19" s="36" t="s">
        <v>150</v>
      </c>
      <c r="I19" s="24" t="str">
        <f t="shared" si="10"/>
        <v>3.地址：花蓮縣新城鄉北埔村北埔路100號</v>
      </c>
      <c r="J19" s="24" t="str">
        <f t="shared" si="0"/>
        <v>1.類別：
█政府部門
□非營利組織
□文化健康站
2.工作地點：花蓮縣新城鄉衛生所
3.地址：花蓮縣新城鄉北埔村北埔路100號</v>
      </c>
      <c r="K19" s="37" t="s">
        <v>151</v>
      </c>
      <c r="L19" s="37" t="s">
        <v>152</v>
      </c>
      <c r="M19" s="24" t="str">
        <f>"3.創新作為："&amp;L19</f>
        <v>3.創新作為：參加社區相關衛教活動策畫及公益服務、參加部落健康計畫活動。</v>
      </c>
      <c r="N19" s="24" t="str">
        <f>_xlfn.CONCAT(K19&amp;CHAR(10)&amp;M19)</f>
        <v>1.週休二日，週一至週五上午8:00上班至17:30下班，12:00至13:30休息。每二週工作總時數80小時。
2.工讀內容：
(1)簡易文書、宣導文宣及影片作業。
(2)協助前來就診之民眾衛教及填寫基本資料。
(3)協助鄉內公共衛生活動與簡易行政。
(4)臨時交辦事項。
3.創新作為：參加社區相關衛教活動策畫及公益服務、參加部落健康計畫活動。</v>
      </c>
      <c r="O19" s="24" t="s">
        <v>153</v>
      </c>
      <c r="P19" s="37" t="s">
        <v>154</v>
      </c>
      <c r="Q19" s="39" t="s">
        <v>155</v>
      </c>
      <c r="R19" s="26" t="str">
        <f t="shared" si="3"/>
        <v>承辦人員：呂雅聖</v>
      </c>
      <c r="S19" s="40" t="s">
        <v>156</v>
      </c>
      <c r="T19" s="26" t="str">
        <f t="shared" si="4"/>
        <v>電話：03-8266781 #310</v>
      </c>
      <c r="U19" s="41" t="s">
        <v>157</v>
      </c>
      <c r="V19" s="31" t="str">
        <f t="shared" si="5"/>
        <v>電子信箱：husung12@yahoo.com.tw</v>
      </c>
      <c r="W19" s="42"/>
      <c r="X19" s="39" t="s">
        <v>155</v>
      </c>
      <c r="Y19" s="26" t="str">
        <f t="shared" si="6"/>
        <v>輔導員：呂雅聖</v>
      </c>
      <c r="Z19" s="43" t="s">
        <v>156</v>
      </c>
      <c r="AA19" s="34" t="str">
        <f t="shared" si="7"/>
        <v>電話：03-8266781 #310</v>
      </c>
      <c r="AB19" s="44" t="s">
        <v>157</v>
      </c>
      <c r="AC19" s="36" t="str">
        <f t="shared" si="8"/>
        <v>電子信箱：husung12@yahoo.com.tw</v>
      </c>
      <c r="AD19" s="37" t="str">
        <f t="shared" si="9"/>
        <v>承辦人員：呂雅聖
電話：03-8266781 #310
電子信箱：husung12@yahoo.com.tw
輔導員：呂雅聖
電話：03-8266781 #310
電子信箱：husung12@yahoo.com.tw</v>
      </c>
    </row>
    <row r="20" spans="1:30" ht="138.75" customHeight="1">
      <c r="A20" s="10">
        <v>16</v>
      </c>
      <c r="B20" s="37" t="s">
        <v>158</v>
      </c>
      <c r="C20" s="25">
        <v>1</v>
      </c>
      <c r="D20" s="26" t="s">
        <v>23</v>
      </c>
      <c r="E20" s="27" t="s">
        <v>24</v>
      </c>
      <c r="F20" s="37" t="s">
        <v>158</v>
      </c>
      <c r="G20" s="24" t="str">
        <f t="shared" si="1"/>
        <v>2.工作地點：花蓮縣壽豐鄉衛生所</v>
      </c>
      <c r="H20" s="36" t="s">
        <v>159</v>
      </c>
      <c r="I20" s="24" t="str">
        <f t="shared" si="10"/>
        <v>3.地址：花蓮縣壽豐鄉壽豐村公園路28巷10號</v>
      </c>
      <c r="J20" s="24" t="str">
        <f t="shared" si="0"/>
        <v>1.類別：
█政府部門
□非營利組織
□文化健康站
2.工作地點：花蓮縣壽豐鄉衛生所
3.地址：花蓮縣壽豐鄉壽豐村公園路28巷10號</v>
      </c>
      <c r="K20" s="37" t="s">
        <v>160</v>
      </c>
      <c r="L20" s="36" t="s">
        <v>38</v>
      </c>
      <c r="M20" s="24" t="str">
        <f>"3.創新作為："&amp;L20</f>
        <v>3.創新作為：無。</v>
      </c>
      <c r="N20" s="24" t="str">
        <f>_xlfn.CONCAT(K20&amp;CHAR(10)&amp;M20)</f>
        <v>1.週休二日，週一至週五上午8:00上班至17:30下班，12:00至13:30休息。每二週工作總時數80小時。
2.工讀內容：協助綜合保健業務、行政業務及臨時交辦事項。
3.創新作為：無。</v>
      </c>
      <c r="O20" s="24" t="s">
        <v>29</v>
      </c>
      <c r="P20" s="37" t="s">
        <v>161</v>
      </c>
      <c r="Q20" s="39" t="s">
        <v>162</v>
      </c>
      <c r="R20" s="26" t="str">
        <f t="shared" si="3"/>
        <v>承辦人員：朱麗玲</v>
      </c>
      <c r="S20" s="40" t="s">
        <v>163</v>
      </c>
      <c r="T20" s="26" t="str">
        <f t="shared" si="4"/>
        <v>電話：03-8652101 @225</v>
      </c>
      <c r="U20" s="41" t="s">
        <v>164</v>
      </c>
      <c r="V20" s="31" t="str">
        <f t="shared" si="5"/>
        <v>電子信箱：u581105@gmail.com</v>
      </c>
      <c r="W20" s="42"/>
      <c r="X20" s="39" t="s">
        <v>165</v>
      </c>
      <c r="Y20" s="26" t="str">
        <f t="shared" si="6"/>
        <v>輔導員：張聰仁</v>
      </c>
      <c r="Z20" s="43" t="s">
        <v>166</v>
      </c>
      <c r="AA20" s="34" t="str">
        <f t="shared" si="7"/>
        <v>電話：03-8652101 @217</v>
      </c>
      <c r="AB20" s="44" t="s">
        <v>167</v>
      </c>
      <c r="AC20" s="36" t="str">
        <f t="shared" si="8"/>
        <v>電子信箱：a65321@ms58.hinet.net</v>
      </c>
      <c r="AD20" s="37" t="str">
        <f t="shared" si="9"/>
        <v>承辦人員：朱麗玲
電話：03-8652101 @225
電子信箱：u581105@gmail.com
輔導員：張聰仁
電話：03-8652101 @217
電子信箱：a65321@ms58.hinet.net</v>
      </c>
    </row>
    <row r="21" spans="1:30" ht="141.75" customHeight="1">
      <c r="A21" s="10">
        <v>17</v>
      </c>
      <c r="B21" s="37" t="s">
        <v>168</v>
      </c>
      <c r="C21" s="25">
        <v>2</v>
      </c>
      <c r="D21" s="26" t="s">
        <v>23</v>
      </c>
      <c r="E21" s="27" t="s">
        <v>24</v>
      </c>
      <c r="F21" s="37" t="s">
        <v>168</v>
      </c>
      <c r="G21" s="24" t="str">
        <f t="shared" si="1"/>
        <v>2.工作地點：花蓮縣瑞穗鄉衛生所</v>
      </c>
      <c r="H21" s="36" t="s">
        <v>169</v>
      </c>
      <c r="I21" s="24" t="str">
        <f t="shared" si="10"/>
        <v>3.地址：花蓮縣瑞穗鄉民生街75號</v>
      </c>
      <c r="J21" s="24" t="str">
        <f t="shared" si="0"/>
        <v>1.類別：
█政府部門
□非營利組織
□文化健康站
2.工作地點：花蓮縣瑞穗鄉衛生所
3.地址：花蓮縣瑞穗鄉民生街75號</v>
      </c>
      <c r="K21" s="37" t="s">
        <v>170</v>
      </c>
      <c r="L21" s="37" t="s">
        <v>171</v>
      </c>
      <c r="M21" s="24" t="str">
        <f>"3.創新作為："&amp;L21</f>
        <v>3.創新作為：暑期工讀期間與暑期醫療學系學生共同分享並瞭解未來生涯去向。</v>
      </c>
      <c r="N21" s="24" t="str">
        <f>_xlfn.CONCAT(K21&amp;CHAR(10)&amp;M21)</f>
        <v>1.週休二日，週一至週五上午8:00上班至17:30下班，12:00至13:30休息。每二週工作總時數80小時。
2.工讀內容：協助偏鄉遠距醫療及巡迴醫療服務、綜合業務宣導(健促、長照)及統計分析滿意度調查。
3.創新作為：暑期工讀期間與暑期醫療學系學生共同分享並瞭解未來生涯去向。</v>
      </c>
      <c r="O21" s="24" t="s">
        <v>29</v>
      </c>
      <c r="P21" s="37" t="s">
        <v>172</v>
      </c>
      <c r="Q21" s="39" t="s">
        <v>173</v>
      </c>
      <c r="R21" s="26" t="str">
        <f t="shared" si="3"/>
        <v>承辦人員：楊巾蓓</v>
      </c>
      <c r="S21" s="40" t="s">
        <v>174</v>
      </c>
      <c r="T21" s="26" t="str">
        <f t="shared" si="4"/>
        <v>電話：03-8872045 #25</v>
      </c>
      <c r="U21" s="41" t="s">
        <v>175</v>
      </c>
      <c r="V21" s="31" t="str">
        <f t="shared" si="5"/>
        <v>電子信箱：meload0305@yahoo.com.tw</v>
      </c>
      <c r="W21" s="42"/>
      <c r="X21" s="39" t="s">
        <v>173</v>
      </c>
      <c r="Y21" s="26" t="str">
        <f t="shared" si="6"/>
        <v>輔導員：楊巾蓓</v>
      </c>
      <c r="Z21" s="43" t="s">
        <v>174</v>
      </c>
      <c r="AA21" s="34" t="str">
        <f t="shared" si="7"/>
        <v>電話：03-8872045 #25</v>
      </c>
      <c r="AB21" s="44" t="s">
        <v>175</v>
      </c>
      <c r="AC21" s="36" t="str">
        <f t="shared" si="8"/>
        <v>電子信箱：meload0305@yahoo.com.tw</v>
      </c>
      <c r="AD21" s="37" t="str">
        <f t="shared" si="9"/>
        <v>承辦人員：楊巾蓓
電話：03-8872045 #25
電子信箱：meload0305@yahoo.com.tw
輔導員：楊巾蓓
電話：03-8872045 #25
電子信箱：meload0305@yahoo.com.tw</v>
      </c>
    </row>
    <row r="22" spans="1:30" ht="124.5" customHeight="1">
      <c r="A22" s="10">
        <v>18</v>
      </c>
      <c r="B22" s="37" t="s">
        <v>176</v>
      </c>
      <c r="C22" s="25">
        <v>1</v>
      </c>
      <c r="D22" s="26" t="s">
        <v>23</v>
      </c>
      <c r="E22" s="27" t="s">
        <v>24</v>
      </c>
      <c r="F22" s="37" t="s">
        <v>176</v>
      </c>
      <c r="G22" s="24" t="str">
        <f t="shared" si="1"/>
        <v>2.工作地點：花蓮縣豐濱鄉衛生所</v>
      </c>
      <c r="H22" s="36" t="s">
        <v>177</v>
      </c>
      <c r="I22" s="24" t="str">
        <f t="shared" si="10"/>
        <v>3.地址：花蓮縣豐濱鄉(村)光豐路39號</v>
      </c>
      <c r="J22" s="24" t="str">
        <f t="shared" si="0"/>
        <v>1.類別：
█政府部門
□非營利組織
□文化健康站
2.工作地點：花蓮縣豐濱鄉衛生所
3.地址：花蓮縣豐濱鄉(村)光豐路39號</v>
      </c>
      <c r="K22" s="37" t="s">
        <v>178</v>
      </c>
      <c r="L22" s="37" t="s">
        <v>179</v>
      </c>
      <c r="M22" s="24" t="str">
        <f>"3.創新作為："&amp;L22</f>
        <v>3.創新作為：參與本所失智據點活動規劃及設計。</v>
      </c>
      <c r="N22" s="24" t="str">
        <f>_xlfn.CONCAT(K22&amp;CHAR(10)&amp;M22)</f>
        <v>1.週休二日，週一至週五上午8:00上班至17:00下班，12:00至13:00休息。每二週工作總時數80小時。
2.工讀內容：協助長照及衛生行政業務。
3.創新作為：參與本所失智據點活動規劃及設計。</v>
      </c>
      <c r="O22" s="24" t="s">
        <v>180</v>
      </c>
      <c r="P22" s="36" t="s">
        <v>38</v>
      </c>
      <c r="Q22" s="39" t="s">
        <v>181</v>
      </c>
      <c r="R22" s="26" t="str">
        <f t="shared" si="3"/>
        <v>承辦人員：鄭傅丞</v>
      </c>
      <c r="S22" s="40" t="s">
        <v>182</v>
      </c>
      <c r="T22" s="26" t="str">
        <f t="shared" si="4"/>
        <v>電話：03-8791156</v>
      </c>
      <c r="U22" s="41" t="s">
        <v>183</v>
      </c>
      <c r="V22" s="31" t="str">
        <f t="shared" si="5"/>
        <v>電子信箱：saintaltar@gmail.com</v>
      </c>
      <c r="W22" s="42"/>
      <c r="X22" s="39" t="s">
        <v>181</v>
      </c>
      <c r="Y22" s="26" t="str">
        <f t="shared" si="6"/>
        <v>輔導員：鄭傅丞</v>
      </c>
      <c r="Z22" s="43" t="s">
        <v>182</v>
      </c>
      <c r="AA22" s="34" t="str">
        <f t="shared" si="7"/>
        <v>電話：03-8791156</v>
      </c>
      <c r="AB22" s="44" t="s">
        <v>183</v>
      </c>
      <c r="AC22" s="36" t="str">
        <f t="shared" si="8"/>
        <v>電子信箱：saintaltar@gmail.com</v>
      </c>
      <c r="AD22" s="37" t="str">
        <f t="shared" si="9"/>
        <v>承辦人員：鄭傅丞
電話：03-8791156
電子信箱：saintaltar@gmail.com
輔導員：鄭傅丞
電話：03-8791156
電子信箱：saintaltar@gmail.com</v>
      </c>
    </row>
    <row r="23" spans="1:30" ht="155.25" customHeight="1">
      <c r="A23" s="10">
        <v>19</v>
      </c>
      <c r="B23" s="37" t="s">
        <v>184</v>
      </c>
      <c r="C23" s="25">
        <v>2</v>
      </c>
      <c r="D23" s="26" t="s">
        <v>23</v>
      </c>
      <c r="E23" s="27" t="s">
        <v>24</v>
      </c>
      <c r="F23" s="37" t="s">
        <v>184</v>
      </c>
      <c r="G23" s="24" t="str">
        <f t="shared" si="1"/>
        <v>2.工作地點：花蓮縣富里鄉衛生所</v>
      </c>
      <c r="H23" s="36" t="s">
        <v>185</v>
      </c>
      <c r="I23" s="24" t="str">
        <f t="shared" si="10"/>
        <v>3.地址：花蓮縣富里鄉中山路203號</v>
      </c>
      <c r="J23" s="24" t="str">
        <f t="shared" si="0"/>
        <v>1.類別：
█政府部門
□非營利組織
□文化健康站
2.工作地點：花蓮縣富里鄉衛生所
3.地址：花蓮縣富里鄉中山路203號</v>
      </c>
      <c r="K23" s="37" t="s">
        <v>186</v>
      </c>
      <c r="L23" s="36" t="s">
        <v>38</v>
      </c>
      <c r="M23" s="24" t="str">
        <f t="shared" ref="M23:M24" si="12">"3.創新作為："&amp;L23</f>
        <v>3.創新作為：無。</v>
      </c>
      <c r="N23" s="24" t="str">
        <f>_xlfn.CONCAT(K23&amp;CHAR(10)&amp;M23)</f>
        <v>1.週休二日，週一至週五上午8:00上班至17:30下班，12:00至13:30休息。每二週工作總時數80小時。
2.工讀內容：
(1)協助牙科部落宣導工作。
(2)製作阿美族與口腔衛教簡報、手冊。
(3)協助本所辦理原住民相關業務。
3.創新作為：無。</v>
      </c>
      <c r="O23" s="24" t="s">
        <v>187</v>
      </c>
      <c r="P23" s="36" t="s">
        <v>38</v>
      </c>
      <c r="Q23" s="39" t="s">
        <v>188</v>
      </c>
      <c r="R23" s="26" t="str">
        <f t="shared" si="3"/>
        <v>承辦人員：簡秀峰</v>
      </c>
      <c r="S23" s="40" t="s">
        <v>189</v>
      </c>
      <c r="T23" s="26" t="str">
        <f t="shared" si="4"/>
        <v>電話：03-8831029 #25</v>
      </c>
      <c r="U23" s="41" t="s">
        <v>190</v>
      </c>
      <c r="V23" s="31" t="str">
        <f t="shared" si="5"/>
        <v>電子信箱：shioufon@yahoo.com.tw</v>
      </c>
      <c r="W23" s="42"/>
      <c r="X23" s="39" t="s">
        <v>191</v>
      </c>
      <c r="Y23" s="26" t="str">
        <f t="shared" si="6"/>
        <v>輔導員：林大慶</v>
      </c>
      <c r="Z23" s="43" t="s">
        <v>192</v>
      </c>
      <c r="AA23" s="34" t="str">
        <f t="shared" si="7"/>
        <v>電話：03-8831029 #16</v>
      </c>
      <c r="AB23" s="44" t="s">
        <v>193</v>
      </c>
      <c r="AC23" s="36" t="str">
        <f t="shared" si="8"/>
        <v>電子信箱：kulaslin@gmail.com</v>
      </c>
      <c r="AD23" s="37" t="str">
        <f t="shared" si="9"/>
        <v>承辦人員：簡秀峰
電話：03-8831029 #25
電子信箱：shioufon@yahoo.com.tw
輔導員：林大慶
電話：03-8831029 #16
電子信箱：kulaslin@gmail.com</v>
      </c>
    </row>
    <row r="24" spans="1:30" ht="140.25" customHeight="1">
      <c r="A24" s="10">
        <v>20</v>
      </c>
      <c r="B24" s="37" t="s">
        <v>194</v>
      </c>
      <c r="C24" s="25">
        <v>2</v>
      </c>
      <c r="D24" s="26" t="s">
        <v>23</v>
      </c>
      <c r="E24" s="27" t="s">
        <v>24</v>
      </c>
      <c r="F24" s="37" t="s">
        <v>194</v>
      </c>
      <c r="G24" s="24" t="str">
        <f t="shared" si="1"/>
        <v>2.工作地點：花蓮縣花蓮市戶政事務所</v>
      </c>
      <c r="H24" s="36" t="s">
        <v>195</v>
      </c>
      <c r="I24" s="24" t="str">
        <f t="shared" si="10"/>
        <v>3.地址：花蓮縣花蓮市復興街67號</v>
      </c>
      <c r="J24" s="24" t="str">
        <f t="shared" si="0"/>
        <v>1.類別：
█政府部門
□非營利組織
□文化健康站
2.工作地點：花蓮縣花蓮市戶政事務所
3.地址：花蓮縣花蓮市復興街67號</v>
      </c>
      <c r="K24" s="37" t="s">
        <v>196</v>
      </c>
      <c r="L24" s="36" t="s">
        <v>38</v>
      </c>
      <c r="M24" s="24" t="str">
        <f t="shared" si="12"/>
        <v>3.創新作為：無。</v>
      </c>
      <c r="N24" s="24" t="str">
        <f>_xlfn.CONCAT(K24&amp;CHAR(10)&amp;M24)</f>
        <v>1.週休二日，週一至週五上午8:00上班至17:30下班，12:00至13:30休息。每二週工作總時數80小時。
2.工讀內容：
(1)戶籍登記申請書數位建檔掃描。
(2)整理檔案庫房。
(3)其他臨時交辦事項。
3.創新作為：無。</v>
      </c>
      <c r="O24" s="24" t="s">
        <v>197</v>
      </c>
      <c r="P24" s="36" t="s">
        <v>38</v>
      </c>
      <c r="Q24" s="39" t="s">
        <v>198</v>
      </c>
      <c r="R24" s="26" t="str">
        <f t="shared" si="3"/>
        <v>承辦人員：林子曦</v>
      </c>
      <c r="S24" s="40" t="s">
        <v>199</v>
      </c>
      <c r="T24" s="26" t="str">
        <f t="shared" si="4"/>
        <v>電話：03-8339641 #208</v>
      </c>
      <c r="U24" s="41" t="s">
        <v>200</v>
      </c>
      <c r="V24" s="31" t="str">
        <f t="shared" si="5"/>
        <v>電子信箱：affairs210@hl.gov.tw</v>
      </c>
      <c r="W24" s="42"/>
      <c r="X24" s="39" t="s">
        <v>201</v>
      </c>
      <c r="Y24" s="26" t="str">
        <f t="shared" si="6"/>
        <v>輔導員：吳美嬅</v>
      </c>
      <c r="Z24" s="43" t="s">
        <v>202</v>
      </c>
      <c r="AA24" s="34" t="str">
        <f t="shared" si="7"/>
        <v>電話：03-8339641 #207</v>
      </c>
      <c r="AB24" s="44" t="s">
        <v>203</v>
      </c>
      <c r="AC24" s="36" t="str">
        <f t="shared" si="8"/>
        <v>電子信箱：ru0100056@hl.gov.tw</v>
      </c>
      <c r="AD24" s="37" t="str">
        <f t="shared" si="9"/>
        <v>承辦人員：林子曦
電話：03-8339641 #208
電子信箱：affairs210@hl.gov.tw
輔導員：吳美嬅
電話：03-8339641 #207
電子信箱：ru0100056@hl.gov.tw</v>
      </c>
    </row>
    <row r="25" spans="1:30" ht="213" customHeight="1">
      <c r="A25" s="10">
        <v>21</v>
      </c>
      <c r="B25" s="37" t="s">
        <v>204</v>
      </c>
      <c r="C25" s="25">
        <v>1</v>
      </c>
      <c r="D25" s="26" t="s">
        <v>23</v>
      </c>
      <c r="E25" s="27" t="s">
        <v>24</v>
      </c>
      <c r="F25" s="37" t="s">
        <v>204</v>
      </c>
      <c r="G25" s="24" t="str">
        <f t="shared" si="1"/>
        <v>2.工作地點：花蓮縣吉安鄉戶政事務所</v>
      </c>
      <c r="H25" s="36" t="s">
        <v>205</v>
      </c>
      <c r="I25" s="24" t="str">
        <f t="shared" si="10"/>
        <v>3.地址：花蓮縣吉安鄉吉安路二段124巷6號</v>
      </c>
      <c r="J25" s="24" t="str">
        <f t="shared" si="0"/>
        <v>1.類別：
█政府部門
□非營利組織
□文化健康站
2.工作地點：花蓮縣吉安鄉戶政事務所
3.地址：花蓮縣吉安鄉吉安路二段124巷6號</v>
      </c>
      <c r="K25" s="37" t="s">
        <v>206</v>
      </c>
      <c r="L25" s="37" t="s">
        <v>207</v>
      </c>
      <c r="M25" s="24" t="str">
        <f t="shared" si="11"/>
        <v>3.創新作為：
(1)協助宣導活動策畫。
(2)原住民身分登記相關教育訓練。</v>
      </c>
      <c r="N25" s="24" t="str">
        <f>_xlfn.CONCAT(K25&amp;CHAR(10)&amp;M25)</f>
        <v>1.週休二日，週一至週五上午8:00上班至17:30下班，12:00至13:30休息。每二週工作總時數80小時。
2.工讀內容：
(1)戶籍登記簿業整理。
(2)戶籍登記簿頁系統掃描建檔。
(3)協助檔案管理業務。
(4)文健站戶政業務宣導。
(5)原住民戶籍登記業務諮詢服務。
3.創新作為：
(1)協助宣導活動策畫。
(2)原住民身分登記相關教育訓練。</v>
      </c>
      <c r="O25" s="24" t="s">
        <v>208</v>
      </c>
      <c r="P25" s="36" t="s">
        <v>38</v>
      </c>
      <c r="Q25" s="39" t="s">
        <v>209</v>
      </c>
      <c r="R25" s="26" t="str">
        <f t="shared" si="3"/>
        <v>承辦人員：王珮禎</v>
      </c>
      <c r="S25" s="40" t="s">
        <v>210</v>
      </c>
      <c r="T25" s="26" t="str">
        <f t="shared" si="4"/>
        <v>電話：03-8528267 #2006</v>
      </c>
      <c r="U25" s="41" t="s">
        <v>211</v>
      </c>
      <c r="V25" s="31" t="str">
        <f t="shared" si="5"/>
        <v>電子信箱：hrjian8528267@gmail.com</v>
      </c>
      <c r="W25" s="42"/>
      <c r="X25" s="39" t="s">
        <v>212</v>
      </c>
      <c r="Y25" s="26" t="str">
        <f t="shared" si="6"/>
        <v>輔導員：呂金生</v>
      </c>
      <c r="Z25" s="43" t="s">
        <v>213</v>
      </c>
      <c r="AA25" s="34" t="str">
        <f t="shared" si="7"/>
        <v>電話：03-8528267 #2004</v>
      </c>
      <c r="AB25" s="44" t="s">
        <v>214</v>
      </c>
      <c r="AC25" s="36" t="str">
        <f t="shared" si="8"/>
        <v>電子信箱：lu3248@hl.gov.tw</v>
      </c>
      <c r="AD25" s="37" t="str">
        <f t="shared" si="9"/>
        <v>承辦人員：王珮禎
電話：03-8528267 #2006
電子信箱：hrjian8528267@gmail.com
輔導員：呂金生
電話：03-8528267 #2004
電子信箱：lu3248@hl.gov.tw</v>
      </c>
    </row>
    <row r="26" spans="1:30" ht="162.75" customHeight="1">
      <c r="A26" s="10">
        <v>22</v>
      </c>
      <c r="B26" s="37" t="s">
        <v>215</v>
      </c>
      <c r="C26" s="25">
        <v>1</v>
      </c>
      <c r="D26" s="26" t="s">
        <v>23</v>
      </c>
      <c r="E26" s="27" t="s">
        <v>24</v>
      </c>
      <c r="F26" s="37" t="s">
        <v>215</v>
      </c>
      <c r="G26" s="24" t="str">
        <f t="shared" si="1"/>
        <v>2.工作地點：花蓮縣新城鄉戶政事務所</v>
      </c>
      <c r="H26" s="36" t="s">
        <v>216</v>
      </c>
      <c r="I26" s="24" t="str">
        <f t="shared" si="10"/>
        <v>3.地址：花蓮縣新城鄉北埔路267號</v>
      </c>
      <c r="J26" s="24" t="str">
        <f t="shared" si="0"/>
        <v>1.類別：
█政府部門
□非營利組織
□文化健康站
2.工作地點：花蓮縣新城鄉戶政事務所
3.地址：花蓮縣新城鄉北埔路267號</v>
      </c>
      <c r="K26" s="37" t="s">
        <v>217</v>
      </c>
      <c r="L26" s="36" t="s">
        <v>218</v>
      </c>
      <c r="M26" s="24" t="str">
        <f>"3.創新作為："&amp;L26</f>
        <v>3.創新作為：公益活動(社區宣導戶籍登記)</v>
      </c>
      <c r="N26" s="24" t="str">
        <f>_xlfn.CONCAT(K26&amp;CHAR(10)&amp;M26)</f>
        <v>1.週休二日，週一至週五上午8:00上班至17:30下班，12:00至13:30休息。每二週工作總時數80小時。
2.工讀內容：
(1)資料掃描。
(2)資料建檔。
(3)其他交辦事項。
3.創新作為：公益活動(社區宣導戶籍登記)</v>
      </c>
      <c r="O26" s="24" t="s">
        <v>219</v>
      </c>
      <c r="P26" s="36" t="s">
        <v>38</v>
      </c>
      <c r="Q26" s="39" t="s">
        <v>220</v>
      </c>
      <c r="R26" s="26" t="str">
        <f t="shared" si="3"/>
        <v>承辦人員：江珍瑜</v>
      </c>
      <c r="S26" s="40" t="s">
        <v>221</v>
      </c>
      <c r="T26" s="26" t="str">
        <f t="shared" si="4"/>
        <v>電話：03-8261040 #0</v>
      </c>
      <c r="U26" s="41" t="s">
        <v>222</v>
      </c>
      <c r="V26" s="31" t="str">
        <f t="shared" si="5"/>
        <v>電子信箱：yuwu558877@hl.gov.tw</v>
      </c>
      <c r="W26" s="42"/>
      <c r="X26" s="39" t="s">
        <v>223</v>
      </c>
      <c r="Y26" s="26" t="str">
        <f t="shared" si="6"/>
        <v>輔導員：張譯丞</v>
      </c>
      <c r="Z26" s="43" t="s">
        <v>224</v>
      </c>
      <c r="AA26" s="34" t="str">
        <f t="shared" si="7"/>
        <v>電話：03-8231040 #19</v>
      </c>
      <c r="AB26" s="46"/>
      <c r="AC26" s="36" t="str">
        <f t="shared" si="8"/>
        <v>電子信箱：</v>
      </c>
      <c r="AD26" s="37" t="str">
        <f t="shared" si="9"/>
        <v>承辦人員：江珍瑜
電話：03-8261040 #0
電子信箱：yuwu558877@hl.gov.tw
輔導員：張譯丞
電話：03-8231040 #19
電子信箱：</v>
      </c>
    </row>
    <row r="27" spans="1:30" ht="137.25" customHeight="1">
      <c r="A27" s="10">
        <v>23</v>
      </c>
      <c r="B27" s="37" t="s">
        <v>225</v>
      </c>
      <c r="C27" s="25">
        <v>1</v>
      </c>
      <c r="D27" s="26" t="s">
        <v>23</v>
      </c>
      <c r="E27" s="27" t="s">
        <v>24</v>
      </c>
      <c r="F27" s="37" t="s">
        <v>225</v>
      </c>
      <c r="G27" s="24" t="str">
        <f t="shared" si="1"/>
        <v>2.工作地點：花蓮縣秀林鄉戶政事務所</v>
      </c>
      <c r="H27" s="36" t="s">
        <v>226</v>
      </c>
      <c r="I27" s="24" t="str">
        <f t="shared" si="10"/>
        <v>3.地址：花蓮縣秀林鄉秀林村12鄰秀林78號</v>
      </c>
      <c r="J27" s="24" t="str">
        <f t="shared" si="0"/>
        <v>1.類別：
█政府部門
□非營利組織
□文化健康站
2.工作地點：花蓮縣秀林鄉戶政事務所
3.地址：花蓮縣秀林鄉秀林村12鄰秀林78號</v>
      </c>
      <c r="K27" s="37" t="s">
        <v>227</v>
      </c>
      <c r="L27" s="36" t="s">
        <v>38</v>
      </c>
      <c r="M27" s="24" t="str">
        <f t="shared" ref="M27:M39" si="13">"3.創新作為："&amp;L27</f>
        <v>3.創新作為：無。</v>
      </c>
      <c r="N27" s="24" t="str">
        <f>_xlfn.CONCAT(K27&amp;CHAR(10)&amp;M27)</f>
        <v>1.週休二日，週一至週五上午8:00上班至17:30下班，12:00至13:30休息。每二週工作總時數80小時。
2.工讀內容：協助本所歷史檔案申請書掃描、檔案室公文清查及整理。
3.創新作為：無。</v>
      </c>
      <c r="O27" s="24" t="s">
        <v>228</v>
      </c>
      <c r="P27" s="36" t="s">
        <v>38</v>
      </c>
      <c r="Q27" s="39" t="s">
        <v>229</v>
      </c>
      <c r="R27" s="26" t="str">
        <f t="shared" si="3"/>
        <v>承辦人員：顏莉雲</v>
      </c>
      <c r="S27" s="40" t="s">
        <v>230</v>
      </c>
      <c r="T27" s="26" t="str">
        <f t="shared" si="4"/>
        <v>電話：03-8611544 #110</v>
      </c>
      <c r="U27" s="41" t="s">
        <v>231</v>
      </c>
      <c r="V27" s="31" t="str">
        <f t="shared" si="5"/>
        <v>電子信箱：liyun0104@hl.gov.tw</v>
      </c>
      <c r="W27" s="42"/>
      <c r="X27" s="39" t="s">
        <v>229</v>
      </c>
      <c r="Y27" s="26" t="str">
        <f t="shared" si="6"/>
        <v>輔導員：顏莉雲</v>
      </c>
      <c r="Z27" s="43" t="s">
        <v>230</v>
      </c>
      <c r="AA27" s="34" t="str">
        <f t="shared" si="7"/>
        <v>電話：03-8611544 #110</v>
      </c>
      <c r="AB27" s="44" t="s">
        <v>231</v>
      </c>
      <c r="AC27" s="36" t="str">
        <f t="shared" si="8"/>
        <v>電子信箱：liyun0104@hl.gov.tw</v>
      </c>
      <c r="AD27" s="37" t="str">
        <f t="shared" si="9"/>
        <v>承辦人員：顏莉雲
電話：03-8611544 #110
電子信箱：liyun0104@hl.gov.tw
輔導員：顏莉雲
電話：03-8611544 #110
電子信箱：liyun0104@hl.gov.tw</v>
      </c>
    </row>
    <row r="28" spans="1:30" ht="163.5" customHeight="1">
      <c r="A28" s="10">
        <v>24</v>
      </c>
      <c r="B28" s="37" t="s">
        <v>232</v>
      </c>
      <c r="C28" s="25">
        <v>1</v>
      </c>
      <c r="D28" s="26" t="s">
        <v>23</v>
      </c>
      <c r="E28" s="27" t="s">
        <v>24</v>
      </c>
      <c r="F28" s="37" t="s">
        <v>232</v>
      </c>
      <c r="G28" s="24" t="str">
        <f t="shared" si="1"/>
        <v>2.工作地點：花蓮縣富里鄉戶政事務所</v>
      </c>
      <c r="H28" s="36" t="s">
        <v>233</v>
      </c>
      <c r="I28" s="24" t="str">
        <f t="shared" si="10"/>
        <v>3.地址：花蓮縣富里鄉中山路144號</v>
      </c>
      <c r="J28" s="24" t="str">
        <f t="shared" si="0"/>
        <v>1.類別：
█政府部門
□非營利組織
□文化健康站
2.工作地點：花蓮縣富里鄉戶政事務所
3.地址：花蓮縣富里鄉中山路144號</v>
      </c>
      <c r="K28" s="37" t="s">
        <v>234</v>
      </c>
      <c r="L28" s="36" t="s">
        <v>38</v>
      </c>
      <c r="M28" s="24" t="str">
        <f t="shared" si="13"/>
        <v>3.創新作為：無。</v>
      </c>
      <c r="N28" s="24" t="str">
        <f>_xlfn.CONCAT(K28&amp;CHAR(10)&amp;M28)</f>
        <v>1.週休二日，週一至週五上午8:00上班至17:30下班，12:00至13:30休息。每二週工作總時數80小時。
2.工讀內容：
(1)因應113年1月3日修正原住民身分法相關規定，整理戶及申請書。
(2)掃描戶籍檔存資料。
(3)登打戶籍申請資料。
3.創新作為：無。</v>
      </c>
      <c r="O28" s="24" t="s">
        <v>235</v>
      </c>
      <c r="P28" s="36" t="s">
        <v>38</v>
      </c>
      <c r="Q28" s="39" t="s">
        <v>236</v>
      </c>
      <c r="R28" s="26" t="str">
        <f t="shared" si="3"/>
        <v>承辦人員：蘇元勝</v>
      </c>
      <c r="S28" s="40" t="s">
        <v>237</v>
      </c>
      <c r="T28" s="26" t="str">
        <f t="shared" si="4"/>
        <v>電話：03-8831529 #12</v>
      </c>
      <c r="U28" s="41" t="s">
        <v>238</v>
      </c>
      <c r="V28" s="31" t="str">
        <f t="shared" si="5"/>
        <v>電子信箱：fuli@hl.gov.tw</v>
      </c>
      <c r="W28" s="42"/>
      <c r="X28" s="39" t="s">
        <v>239</v>
      </c>
      <c r="Y28" s="26" t="str">
        <f t="shared" si="6"/>
        <v>輔導員：劉芷廷</v>
      </c>
      <c r="Z28" s="43" t="s">
        <v>240</v>
      </c>
      <c r="AA28" s="34" t="str">
        <f t="shared" si="7"/>
        <v>電話：03-8831529 #13</v>
      </c>
      <c r="AB28" s="44" t="s">
        <v>238</v>
      </c>
      <c r="AC28" s="36" t="str">
        <f t="shared" si="8"/>
        <v>電子信箱：fuli@hl.gov.tw</v>
      </c>
      <c r="AD28" s="37" t="str">
        <f t="shared" si="9"/>
        <v>承辦人員：蘇元勝
電話：03-8831529 #12
電子信箱：fuli@hl.gov.tw
輔導員：劉芷廷
電話：03-8831529 #13
電子信箱：fuli@hl.gov.tw</v>
      </c>
    </row>
    <row r="29" spans="1:30" ht="205.5" customHeight="1">
      <c r="A29" s="10">
        <v>25</v>
      </c>
      <c r="B29" s="37" t="s">
        <v>241</v>
      </c>
      <c r="C29" s="25">
        <v>1</v>
      </c>
      <c r="D29" s="26" t="s">
        <v>23</v>
      </c>
      <c r="E29" s="27" t="s">
        <v>24</v>
      </c>
      <c r="F29" s="37" t="s">
        <v>241</v>
      </c>
      <c r="G29" s="24" t="str">
        <f t="shared" si="1"/>
        <v>2.工作地點：花蓮縣立吉安國民中學</v>
      </c>
      <c r="H29" s="36" t="s">
        <v>242</v>
      </c>
      <c r="I29" s="24" t="str">
        <f t="shared" si="10"/>
        <v>3.地址：花蓮縣吉安鄉中山路三段662號</v>
      </c>
      <c r="J29" s="24" t="str">
        <f t="shared" si="0"/>
        <v>1.類別：
█政府部門
□非營利組織
□文化健康站
2.工作地點：花蓮縣立吉安國民中學
3.地址：花蓮縣吉安鄉中山路三段662號</v>
      </c>
      <c r="K29" s="37" t="s">
        <v>243</v>
      </c>
      <c r="L29" s="36" t="s">
        <v>38</v>
      </c>
      <c r="M29" s="24" t="str">
        <f t="shared" si="13"/>
        <v>3.創新作為：無。</v>
      </c>
      <c r="N29" s="24" t="str">
        <f>_xlfn.CONCAT(K29&amp;CHAR(10)&amp;M29)</f>
        <v>1.週休二日，週一至週五上午8:00上班至16:30下班，12:00至12:30休息。每二週工作總時數80小時。
2.工讀內容：
(1)協助本校相關行政業務資料建檔及彙整。
(2)協助本校暑期族與、社團學習營、暑期輔導等服務事項。
(3)校園校舍環境清潔整理、花草修剪等景觀綠美化維護工作。
(4)其他臨時交辦事項。
3.創新作為：無。</v>
      </c>
      <c r="O29" s="24" t="s">
        <v>244</v>
      </c>
      <c r="P29" s="37" t="s">
        <v>245</v>
      </c>
      <c r="Q29" s="39" t="s">
        <v>246</v>
      </c>
      <c r="R29" s="26" t="str">
        <f t="shared" si="3"/>
        <v>承辦人員：陳晏萍</v>
      </c>
      <c r="S29" s="40" t="s">
        <v>247</v>
      </c>
      <c r="T29" s="26" t="str">
        <f t="shared" si="4"/>
        <v>電話：03-8523136 #105</v>
      </c>
      <c r="U29" s="41" t="s">
        <v>248</v>
      </c>
      <c r="V29" s="31" t="str">
        <f t="shared" si="5"/>
        <v>電子信箱：ypchen@hlc.edu.tw</v>
      </c>
      <c r="W29" s="42"/>
      <c r="X29" s="39" t="s">
        <v>249</v>
      </c>
      <c r="Y29" s="26" t="str">
        <f t="shared" si="6"/>
        <v>輔導員：鄔明盛(主任)</v>
      </c>
      <c r="Z29" s="43" t="s">
        <v>250</v>
      </c>
      <c r="AA29" s="34" t="str">
        <f t="shared" si="7"/>
        <v>電話：03-8523136 #126</v>
      </c>
      <c r="AB29" s="44" t="s">
        <v>251</v>
      </c>
      <c r="AC29" s="36" t="str">
        <f t="shared" si="8"/>
        <v>電子信箱：smallturtlebox@gmail.com</v>
      </c>
      <c r="AD29" s="37" t="str">
        <f t="shared" si="9"/>
        <v>承辦人員：陳晏萍
電話：03-8523136 #105
電子信箱：ypchen@hlc.edu.tw
輔導員：鄔明盛(主任)
電話：03-8523136 #126
電子信箱：smallturtlebox@gmail.com</v>
      </c>
    </row>
    <row r="30" spans="1:30" ht="133.5" customHeight="1">
      <c r="A30" s="10">
        <v>26</v>
      </c>
      <c r="B30" s="37" t="s">
        <v>252</v>
      </c>
      <c r="C30" s="25">
        <v>1</v>
      </c>
      <c r="D30" s="26" t="s">
        <v>23</v>
      </c>
      <c r="E30" s="27" t="s">
        <v>24</v>
      </c>
      <c r="F30" s="37" t="s">
        <v>252</v>
      </c>
      <c r="G30" s="24" t="str">
        <f t="shared" si="1"/>
        <v>2.工作地點：花蓮縣立富源國民中學</v>
      </c>
      <c r="H30" s="36" t="s">
        <v>253</v>
      </c>
      <c r="I30" s="24" t="str">
        <f t="shared" si="10"/>
        <v>3.地址：花蓮縣光復鄉中山路一段2號</v>
      </c>
      <c r="J30" s="24" t="str">
        <f t="shared" si="0"/>
        <v>1.類別：
█政府部門
□非營利組織
□文化健康站
2.工作地點：花蓮縣立富源國民中學
3.地址：花蓮縣光復鄉中山路一段2號</v>
      </c>
      <c r="K30" s="37" t="s">
        <v>254</v>
      </c>
      <c r="L30" s="36" t="s">
        <v>255</v>
      </c>
      <c r="M30" s="24" t="str">
        <f t="shared" si="13"/>
        <v>3.創新作為：族語及文化傳承。</v>
      </c>
      <c r="N30" s="24" t="str">
        <f>_xlfn.CONCAT(K30&amp;CHAR(10)&amp;M30)</f>
        <v>1.週休二日，週一至週五上午8:00上班至16:30下班，12:00至12:30休息。每二週工作總時數80小時。
2.工讀內容：協助教學、協助行政、校園整理、校園美化。
3.創新作為：族語及文化傳承。</v>
      </c>
      <c r="O30" s="24" t="s">
        <v>256</v>
      </c>
      <c r="P30" s="37" t="s">
        <v>257</v>
      </c>
      <c r="Q30" s="39" t="s">
        <v>258</v>
      </c>
      <c r="R30" s="26" t="str">
        <f t="shared" si="3"/>
        <v>承辦人員：蔡明和</v>
      </c>
      <c r="S30" s="40" t="s">
        <v>259</v>
      </c>
      <c r="T30" s="26" t="str">
        <f t="shared" si="4"/>
        <v>電話：03-8811002 #19</v>
      </c>
      <c r="U30" s="41" t="s">
        <v>260</v>
      </c>
      <c r="V30" s="31" t="str">
        <f t="shared" si="5"/>
        <v>電子信箱：aa75512012@gmail.com</v>
      </c>
      <c r="W30" s="42"/>
      <c r="X30" s="39" t="s">
        <v>258</v>
      </c>
      <c r="Y30" s="26" t="str">
        <f t="shared" si="6"/>
        <v>輔導員：蔡明和</v>
      </c>
      <c r="Z30" s="43" t="s">
        <v>259</v>
      </c>
      <c r="AA30" s="34" t="str">
        <f t="shared" si="7"/>
        <v>電話：03-8811002 #19</v>
      </c>
      <c r="AB30" s="44" t="s">
        <v>260</v>
      </c>
      <c r="AC30" s="36" t="str">
        <f t="shared" si="8"/>
        <v>電子信箱：aa75512012@gmail.com</v>
      </c>
      <c r="AD30" s="37" t="str">
        <f t="shared" si="9"/>
        <v>承辦人員：蔡明和
電話：03-8811002 #19
電子信箱：aa75512012@gmail.com
輔導員：蔡明和
電話：03-8811002 #19
電子信箱：aa75512012@gmail.com</v>
      </c>
    </row>
    <row r="31" spans="1:30" ht="297" customHeight="1">
      <c r="A31" s="10">
        <v>27</v>
      </c>
      <c r="B31" s="37" t="s">
        <v>261</v>
      </c>
      <c r="C31" s="25">
        <v>1</v>
      </c>
      <c r="D31" s="26" t="s">
        <v>23</v>
      </c>
      <c r="E31" s="27" t="s">
        <v>24</v>
      </c>
      <c r="F31" s="37" t="s">
        <v>261</v>
      </c>
      <c r="G31" s="24" t="str">
        <f t="shared" si="1"/>
        <v>2.工作地點：花蓮縣吉安鄉化仁國民小學</v>
      </c>
      <c r="H31" s="36" t="s">
        <v>262</v>
      </c>
      <c r="I31" s="24" t="str">
        <f t="shared" si="10"/>
        <v>3.地址：花蓮縣吉安鄉村東里11街83號</v>
      </c>
      <c r="J31" s="24" t="str">
        <f t="shared" si="0"/>
        <v>1.類別：
█政府部門
□非營利組織
□文化健康站
2.工作地點：花蓮縣吉安鄉化仁國民小學
3.地址：花蓮縣吉安鄉村東里11街83號</v>
      </c>
      <c r="K31" s="37" t="s">
        <v>263</v>
      </c>
      <c r="L31" s="37" t="s">
        <v>264</v>
      </c>
      <c r="M31" s="24" t="str">
        <f t="shared" si="13"/>
        <v>3.創新作為：原住民文化、野菜知識整理、公布。</v>
      </c>
      <c r="N31" s="24" t="str">
        <f>_xlfn.CONCAT(K31&amp;CHAR(10)&amp;M31)</f>
        <v>1.週休二日，週一至週五上午8:00上班至16:30下班，12:00至12:30休息。每二週工作總時數80小時。
2.工讀內容：
(1)協助整理校田、花臺。
(2)整理適合小學生的原住民相關知識海報張貼於穿堂。
(3)接聽電話、轉知來電者需求。
(4)協助整理教科書。
(5)協助處理暑期輔導課之學生相關事務。
(6)協助會計、文書檔案處理。
(7)協助校園環境清潔維護。
(8)協助校園物品簡易維修。
(9)協助圖書整理。
(10)其他校園內之相關事務或工讀生能力範圍內負荷之事務。
3.創新作為：原住民文化、野菜知識整理、公布。</v>
      </c>
      <c r="O31" s="24" t="s">
        <v>265</v>
      </c>
      <c r="P31" s="37" t="s">
        <v>266</v>
      </c>
      <c r="Q31" s="39" t="s">
        <v>267</v>
      </c>
      <c r="R31" s="26" t="str">
        <f t="shared" si="3"/>
        <v>承辦人員：鄭淑霞</v>
      </c>
      <c r="S31" s="40" t="s">
        <v>268</v>
      </c>
      <c r="T31" s="26" t="str">
        <f t="shared" si="4"/>
        <v>電話：03-8528720 #303</v>
      </c>
      <c r="U31" s="41" t="s">
        <v>269</v>
      </c>
      <c r="V31" s="31" t="str">
        <f t="shared" si="5"/>
        <v>電子信箱：u8345912@yahoo.com.tw</v>
      </c>
      <c r="W31" s="42"/>
      <c r="X31" s="39" t="s">
        <v>267</v>
      </c>
      <c r="Y31" s="26" t="str">
        <f t="shared" si="6"/>
        <v>輔導員：鄭淑霞</v>
      </c>
      <c r="Z31" s="43" t="s">
        <v>268</v>
      </c>
      <c r="AA31" s="34" t="str">
        <f t="shared" si="7"/>
        <v>電話：03-8528720 #303</v>
      </c>
      <c r="AB31" s="44" t="s">
        <v>269</v>
      </c>
      <c r="AC31" s="36" t="str">
        <f t="shared" si="8"/>
        <v>電子信箱：u8345912@yahoo.com.tw</v>
      </c>
      <c r="AD31" s="37" t="str">
        <f t="shared" si="9"/>
        <v>承辦人員：鄭淑霞
電話：03-8528720 #303
電子信箱：u8345912@yahoo.com.tw
輔導員：鄭淑霞
電話：03-8528720 #303
電子信箱：u8345912@yahoo.com.tw</v>
      </c>
    </row>
    <row r="32" spans="1:30" ht="134.25" customHeight="1">
      <c r="A32" s="10">
        <v>28</v>
      </c>
      <c r="B32" s="37" t="s">
        <v>270</v>
      </c>
      <c r="C32" s="25">
        <v>1</v>
      </c>
      <c r="D32" s="26" t="s">
        <v>23</v>
      </c>
      <c r="E32" s="27" t="s">
        <v>24</v>
      </c>
      <c r="F32" s="37" t="s">
        <v>270</v>
      </c>
      <c r="G32" s="24" t="str">
        <f t="shared" si="1"/>
        <v>2.工作地點：花蓮縣新城鄉北埔國民小學</v>
      </c>
      <c r="H32" s="36" t="s">
        <v>271</v>
      </c>
      <c r="I32" s="24" t="str">
        <f t="shared" si="10"/>
        <v>3.地址：花蓮縣新城鄉北埔路170號</v>
      </c>
      <c r="J32" s="24" t="str">
        <f t="shared" si="0"/>
        <v>1.類別：
█政府部門
□非營利組織
□文化健康站
2.工作地點：花蓮縣新城鄉北埔國民小學
3.地址：花蓮縣新城鄉北埔路170號</v>
      </c>
      <c r="K32" s="37" t="s">
        <v>272</v>
      </c>
      <c r="L32" s="36" t="s">
        <v>38</v>
      </c>
      <c r="M32" s="24" t="str">
        <f t="shared" si="13"/>
        <v>3.創新作為：無。</v>
      </c>
      <c r="N32" s="24" t="str">
        <f>_xlfn.CONCAT(K32&amp;CHAR(10)&amp;M32)</f>
        <v>1.週休二日，週一至週五上午7:40上班至16:40下班，11:40至12:40休息。每二週工作總時數80小時。
2.工讀內容：協助辦理總務處庶務及校園環境整理。
3.創新作為：無。</v>
      </c>
      <c r="O32" s="24" t="s">
        <v>273</v>
      </c>
      <c r="P32" s="36" t="s">
        <v>38</v>
      </c>
      <c r="Q32" s="39" t="s">
        <v>274</v>
      </c>
      <c r="R32" s="26" t="str">
        <f t="shared" si="3"/>
        <v>承辦人員：蔡佩芬</v>
      </c>
      <c r="S32" s="40" t="s">
        <v>275</v>
      </c>
      <c r="T32" s="26" t="str">
        <f t="shared" si="4"/>
        <v>電話：03-8264624 #36</v>
      </c>
      <c r="U32" s="41" t="s">
        <v>276</v>
      </c>
      <c r="V32" s="31" t="str">
        <f t="shared" si="5"/>
        <v>電子信箱：peifen8810@gmail.com</v>
      </c>
      <c r="W32" s="42"/>
      <c r="X32" s="39" t="s">
        <v>277</v>
      </c>
      <c r="Y32" s="26" t="str">
        <f t="shared" si="6"/>
        <v>輔導員：林晏瑋</v>
      </c>
      <c r="Z32" s="43" t="s">
        <v>278</v>
      </c>
      <c r="AA32" s="34" t="str">
        <f t="shared" si="7"/>
        <v>電話：03-8264624 #38</v>
      </c>
      <c r="AB32" s="44" t="s">
        <v>279</v>
      </c>
      <c r="AC32" s="36" t="str">
        <f t="shared" si="8"/>
        <v>電子信箱：glachi024@gmail.com</v>
      </c>
      <c r="AD32" s="37" t="str">
        <f t="shared" si="9"/>
        <v>承辦人員：蔡佩芬
電話：03-8264624 #36
電子信箱：peifen8810@gmail.com
輔導員：林晏瑋
電話：03-8264624 #38
電子信箱：glachi024@gmail.com</v>
      </c>
    </row>
    <row r="33" spans="1:30" ht="143.25" customHeight="1">
      <c r="A33" s="10">
        <v>29</v>
      </c>
      <c r="B33" s="37" t="s">
        <v>280</v>
      </c>
      <c r="C33" s="25">
        <v>1</v>
      </c>
      <c r="D33" s="26" t="s">
        <v>23</v>
      </c>
      <c r="E33" s="27" t="s">
        <v>24</v>
      </c>
      <c r="F33" s="37" t="s">
        <v>280</v>
      </c>
      <c r="G33" s="24" t="str">
        <f t="shared" si="1"/>
        <v>2.工作地點：花蓮縣秀林鄉崇德國民小學</v>
      </c>
      <c r="H33" s="36" t="s">
        <v>281</v>
      </c>
      <c r="I33" s="24" t="str">
        <f t="shared" si="10"/>
        <v>3.地址：花蓮縣秀林鄉崇德村崇德72號</v>
      </c>
      <c r="J33" s="24" t="str">
        <f t="shared" si="0"/>
        <v>1.類別：
█政府部門
□非營利組織
□文化健康站
2.工作地點：花蓮縣秀林鄉崇德國民小學
3.地址：花蓮縣秀林鄉崇德村崇德72號</v>
      </c>
      <c r="K33" s="37" t="s">
        <v>282</v>
      </c>
      <c r="L33" s="37" t="s">
        <v>283</v>
      </c>
      <c r="M33" s="24" t="str">
        <f t="shared" si="13"/>
        <v>3.創新作為：依據工讀生專長及特質，學習規劃營隊課程，並與部落文化活動結合，進行多元學習。</v>
      </c>
      <c r="N33" s="24" t="str">
        <f>_xlfn.CONCAT(K33&amp;CHAR(10)&amp;M33)</f>
        <v>1.週休二日，週一至週五上午8:00上班至17:00下班，12:00至13:00休息。每二週工作總時數80小時。
2.工讀內容：協助暑期學生個別課業輔導及生活輔導；協助圖書館書籍整理及編目。
3.創新作為：依據工讀生專長及特質，學習規劃營隊課程，並與部落文化活動結合，進行多元學習。</v>
      </c>
      <c r="O33" s="24" t="s">
        <v>284</v>
      </c>
      <c r="P33" s="37" t="s">
        <v>285</v>
      </c>
      <c r="Q33" s="39" t="s">
        <v>286</v>
      </c>
      <c r="R33" s="26" t="str">
        <f t="shared" si="3"/>
        <v>承辦人員：陳怡禎</v>
      </c>
      <c r="S33" s="40" t="s">
        <v>287</v>
      </c>
      <c r="T33" s="26" t="str">
        <f t="shared" si="4"/>
        <v>電話：03-8621220 #203</v>
      </c>
      <c r="U33" s="41" t="s">
        <v>288</v>
      </c>
      <c r="V33" s="31" t="str">
        <f t="shared" si="5"/>
        <v>電子信箱：sammiell30@hlc.edu.tw</v>
      </c>
      <c r="W33" s="42"/>
      <c r="X33" s="39" t="s">
        <v>286</v>
      </c>
      <c r="Y33" s="26" t="str">
        <f t="shared" si="6"/>
        <v>輔導員：陳怡禎</v>
      </c>
      <c r="Z33" s="43" t="s">
        <v>287</v>
      </c>
      <c r="AA33" s="34" t="str">
        <f t="shared" si="7"/>
        <v>電話：03-8621220 #203</v>
      </c>
      <c r="AB33" s="44" t="s">
        <v>288</v>
      </c>
      <c r="AC33" s="36" t="str">
        <f t="shared" si="8"/>
        <v>電子信箱：sammiell30@hlc.edu.tw</v>
      </c>
      <c r="AD33" s="37" t="str">
        <f t="shared" si="9"/>
        <v>承辦人員：陳怡禎
電話：03-8621220 #203
電子信箱：sammiell30@hlc.edu.tw
輔導員：陳怡禎
電話：03-8621220 #203
電子信箱：sammiell30@hlc.edu.tw</v>
      </c>
    </row>
    <row r="34" spans="1:30" ht="174" customHeight="1">
      <c r="A34" s="10">
        <v>30</v>
      </c>
      <c r="B34" s="37" t="s">
        <v>289</v>
      </c>
      <c r="C34" s="25">
        <v>1</v>
      </c>
      <c r="D34" s="26" t="s">
        <v>23</v>
      </c>
      <c r="E34" s="27" t="s">
        <v>24</v>
      </c>
      <c r="F34" s="37" t="s">
        <v>289</v>
      </c>
      <c r="G34" s="24" t="str">
        <f t="shared" si="1"/>
        <v>2.工作地點：花蓮縣秀林鄉富世國民小學</v>
      </c>
      <c r="H34" s="36" t="s">
        <v>290</v>
      </c>
      <c r="I34" s="24" t="str">
        <f t="shared" si="10"/>
        <v>3.地址：花蓮縣秀林鄉富世村127號</v>
      </c>
      <c r="J34" s="24" t="str">
        <f t="shared" si="0"/>
        <v>1.類別：
█政府部門
□非營利組織
□文化健康站
2.工作地點：花蓮縣秀林鄉富世國民小學
3.地址：花蓮縣秀林鄉富世村127號</v>
      </c>
      <c r="K34" s="37" t="s">
        <v>291</v>
      </c>
      <c r="L34" s="37" t="s">
        <v>292</v>
      </c>
      <c r="M34" s="24" t="str">
        <f t="shared" si="13"/>
        <v>3.創新作為：新興科技訓練、太魯閣族文化及自然生態體驗。</v>
      </c>
      <c r="N34" s="24" t="str">
        <f>_xlfn.CONCAT(K34&amp;CHAR(10)&amp;M34)</f>
        <v>1.週休二日，週一至週五上午8:00上班至17:00下班，12:00至13:00休息。每二週工作總時數80小時。
2.工讀內容：圖書室書籍點收、檢查、索書號標籤及晶片製作、協助借還書籍、會計資料整理與文件掃描及影印；專任教室及戶外環境整理；其他交辦事項。
3.創新作為：新興科技訓練、太魯閣族文化及自然生態體驗。</v>
      </c>
      <c r="O34" s="24" t="s">
        <v>29</v>
      </c>
      <c r="P34" s="37" t="s">
        <v>293</v>
      </c>
      <c r="Q34" s="39" t="s">
        <v>294</v>
      </c>
      <c r="R34" s="26" t="str">
        <f t="shared" si="3"/>
        <v>承辦人員：温莉美</v>
      </c>
      <c r="S34" s="40" t="s">
        <v>295</v>
      </c>
      <c r="T34" s="26" t="str">
        <f t="shared" si="4"/>
        <v>電話：03-8611431 #12</v>
      </c>
      <c r="U34" s="41" t="s">
        <v>296</v>
      </c>
      <c r="V34" s="31" t="str">
        <f t="shared" si="5"/>
        <v>電子信箱：u8572488@gmail.com</v>
      </c>
      <c r="W34" s="42"/>
      <c r="X34" s="39" t="s">
        <v>297</v>
      </c>
      <c r="Y34" s="26" t="str">
        <f t="shared" si="6"/>
        <v>輔導員：黃許志光</v>
      </c>
      <c r="Z34" s="43" t="s">
        <v>298</v>
      </c>
      <c r="AA34" s="34" t="str">
        <f t="shared" si="7"/>
        <v>電話：03-8611431 #16</v>
      </c>
      <c r="AB34" s="44" t="s">
        <v>299</v>
      </c>
      <c r="AC34" s="36" t="str">
        <f t="shared" si="8"/>
        <v>電子信箱：lung1968@hlc.edu.tw</v>
      </c>
      <c r="AD34" s="37" t="str">
        <f t="shared" si="9"/>
        <v>承辦人員：温莉美
電話：03-8611431 #12
電子信箱：u8572488@gmail.com
輔導員：黃許志光
電話：03-8611431 #16
電子信箱：lung1968@hlc.edu.tw</v>
      </c>
    </row>
    <row r="35" spans="1:30" ht="144.75" customHeight="1">
      <c r="A35" s="10">
        <v>31</v>
      </c>
      <c r="B35" s="37" t="s">
        <v>300</v>
      </c>
      <c r="C35" s="25">
        <v>1</v>
      </c>
      <c r="D35" s="26" t="s">
        <v>23</v>
      </c>
      <c r="E35" s="27" t="s">
        <v>24</v>
      </c>
      <c r="F35" s="37" t="s">
        <v>300</v>
      </c>
      <c r="G35" s="24" t="str">
        <f t="shared" si="1"/>
        <v>2.工作地點：花蓮縣壽豐鄉水璉國民小學</v>
      </c>
      <c r="H35" s="36" t="s">
        <v>301</v>
      </c>
      <c r="I35" s="24" t="str">
        <f t="shared" si="10"/>
        <v>3.地址：花蓮縣壽豐鄉水璉村水璉二街20號</v>
      </c>
      <c r="J35" s="24" t="str">
        <f t="shared" si="0"/>
        <v>1.類別：
█政府部門
□非營利組織
□文化健康站
2.工作地點：花蓮縣壽豐鄉水璉國民小學
3.地址：花蓮縣壽豐鄉水璉村水璉二街20號</v>
      </c>
      <c r="K35" s="37" t="s">
        <v>302</v>
      </c>
      <c r="L35" s="37" t="s">
        <v>38</v>
      </c>
      <c r="M35" s="24" t="str">
        <f t="shared" si="13"/>
        <v>3.創新作為：無。</v>
      </c>
      <c r="N35" s="24" t="str">
        <f>_xlfn.CONCAT(K35&amp;CHAR(10)&amp;M35)</f>
        <v>1.週休二日，週一至週五上午8:00上班至16:00下班，12:00至13:00間彈性休息。每二週工作總時數80小時。
2.工讀內容：協助辦理暑期夏日樂學……等活動及圖書室管理。
3.創新作為：無。</v>
      </c>
      <c r="O35" s="24" t="s">
        <v>29</v>
      </c>
      <c r="P35" s="37" t="s">
        <v>303</v>
      </c>
      <c r="Q35" s="39" t="s">
        <v>304</v>
      </c>
      <c r="R35" s="26" t="str">
        <f t="shared" si="3"/>
        <v>承辦人員：德菲．韶瑪</v>
      </c>
      <c r="S35" s="40" t="s">
        <v>305</v>
      </c>
      <c r="T35" s="26" t="str">
        <f t="shared" si="4"/>
        <v>電話：03-8601228 #12</v>
      </c>
      <c r="U35" s="41" t="s">
        <v>306</v>
      </c>
      <c r="V35" s="31" t="str">
        <f t="shared" si="5"/>
        <v>電子信箱：tefir530@gmail.com</v>
      </c>
      <c r="W35" s="42"/>
      <c r="X35" s="39" t="s">
        <v>307</v>
      </c>
      <c r="Y35" s="26" t="str">
        <f t="shared" si="6"/>
        <v>輔導員：高韻軒</v>
      </c>
      <c r="Z35" s="43" t="s">
        <v>308</v>
      </c>
      <c r="AA35" s="34" t="str">
        <f t="shared" si="7"/>
        <v>電話：03-8601228 #13</v>
      </c>
      <c r="AB35" s="44" t="s">
        <v>309</v>
      </c>
      <c r="AC35" s="36" t="str">
        <f t="shared" si="8"/>
        <v>電子信箱：davong1155@gmail.com</v>
      </c>
      <c r="AD35" s="37" t="str">
        <f t="shared" si="9"/>
        <v>承辦人員：德菲．韶瑪
電話：03-8601228 #12
電子信箱：tefir530@gmail.com
輔導員：高韻軒
電話：03-8601228 #13
電子信箱：davong1155@gmail.com</v>
      </c>
    </row>
    <row r="36" spans="1:30" ht="150" customHeight="1">
      <c r="A36" s="10">
        <v>32</v>
      </c>
      <c r="B36" s="37" t="s">
        <v>310</v>
      </c>
      <c r="C36" s="25">
        <v>1</v>
      </c>
      <c r="D36" s="26" t="s">
        <v>23</v>
      </c>
      <c r="E36" s="27" t="s">
        <v>24</v>
      </c>
      <c r="F36" s="37" t="s">
        <v>310</v>
      </c>
      <c r="G36" s="24" t="str">
        <f t="shared" si="1"/>
        <v>2.工作地點：花蓮縣光復鄉太巴塱國民小學</v>
      </c>
      <c r="H36" s="36" t="s">
        <v>311</v>
      </c>
      <c r="I36" s="24" t="str">
        <f t="shared" si="10"/>
        <v>3.地址：花蓮縣光復鄉中正路二段23號</v>
      </c>
      <c r="J36" s="24" t="str">
        <f t="shared" si="0"/>
        <v>1.類別：
█政府部門
□非營利組織
□文化健康站
2.工作地點：花蓮縣光復鄉太巴塱國民小學
3.地址：花蓮縣光復鄉中正路二段23號</v>
      </c>
      <c r="K36" s="37" t="s">
        <v>312</v>
      </c>
      <c r="L36" s="37" t="s">
        <v>313</v>
      </c>
      <c r="M36" s="24" t="str">
        <f t="shared" si="13"/>
        <v>3.創新作為：學生小論文專題文化研究協助-「Tafalong」白螃蟹的前世今生。</v>
      </c>
      <c r="N36" s="24" t="str">
        <f>_xlfn.CONCAT(K36&amp;CHAR(10)&amp;M36)</f>
        <v>1.週休二日，週一至週五上午8:00上班至16:30下班，12:00至12:30休息。每二週工作總時數80小時。
2.工讀內容：學校文化課程、暑期活動、行政庶務資料處理等協助。
3.創新作為：學生小論文專題文化研究協助-「Tafalong」白螃蟹的前世今生。</v>
      </c>
      <c r="O36" s="24" t="s">
        <v>314</v>
      </c>
      <c r="P36" s="36" t="s">
        <v>38</v>
      </c>
      <c r="Q36" s="39" t="s">
        <v>315</v>
      </c>
      <c r="R36" s="26" t="str">
        <f t="shared" si="3"/>
        <v>承辦人員：高耿章</v>
      </c>
      <c r="S36" s="40" t="s">
        <v>316</v>
      </c>
      <c r="T36" s="26" t="str">
        <f t="shared" si="4"/>
        <v>電話：0932-721980</v>
      </c>
      <c r="U36" s="41" t="s">
        <v>317</v>
      </c>
      <c r="V36" s="31" t="str">
        <f t="shared" si="5"/>
        <v>電子信箱：cte1149@gmail.com</v>
      </c>
      <c r="W36" s="42"/>
      <c r="X36" s="39" t="s">
        <v>318</v>
      </c>
      <c r="Y36" s="26" t="str">
        <f t="shared" si="6"/>
        <v>輔導員：劉從義</v>
      </c>
      <c r="Z36" s="43" t="s">
        <v>319</v>
      </c>
      <c r="AA36" s="34" t="str">
        <f t="shared" si="7"/>
        <v>電話：0919-345049</v>
      </c>
      <c r="AB36" s="44" t="s">
        <v>320</v>
      </c>
      <c r="AC36" s="36" t="str">
        <f t="shared" si="8"/>
        <v>電子信箱：ms940725@yahoo.com.tw</v>
      </c>
      <c r="AD36" s="37" t="str">
        <f t="shared" si="9"/>
        <v>承辦人員：高耿章
電話：0932-721980
電子信箱：cte1149@gmail.com
輔導員：劉從義
電話：0919-345049
電子信箱：ms940725@yahoo.com.tw</v>
      </c>
    </row>
    <row r="37" spans="1:30" ht="133.5" customHeight="1">
      <c r="A37" s="10">
        <v>33</v>
      </c>
      <c r="B37" s="37" t="s">
        <v>321</v>
      </c>
      <c r="C37" s="25">
        <v>1</v>
      </c>
      <c r="D37" s="26" t="s">
        <v>23</v>
      </c>
      <c r="E37" s="27" t="s">
        <v>24</v>
      </c>
      <c r="F37" s="37" t="s">
        <v>321</v>
      </c>
      <c r="G37" s="24" t="str">
        <f t="shared" si="1"/>
        <v>2.工作地點：花蓮縣萬榮鄉馬遠國民小學</v>
      </c>
      <c r="H37" s="36" t="s">
        <v>322</v>
      </c>
      <c r="I37" s="24" t="str">
        <f t="shared" si="10"/>
        <v>3.地址：花蓮縣萬榮鄉馬遠村2鄰39號</v>
      </c>
      <c r="J37" s="24" t="str">
        <f t="shared" si="0"/>
        <v>1.類別：
█政府部門
□非營利組織
□文化健康站
2.工作地點：花蓮縣萬榮鄉馬遠國民小學
3.地址：花蓮縣萬榮鄉馬遠村2鄰39號</v>
      </c>
      <c r="K37" s="37" t="s">
        <v>323</v>
      </c>
      <c r="L37" s="37" t="s">
        <v>324</v>
      </c>
      <c r="M37" s="24" t="str">
        <f t="shared" si="13"/>
        <v>3.創新作為：本校為布農小學，到校可感受布農文化的氛圍，體驗布農文化。</v>
      </c>
      <c r="N37" s="24" t="str">
        <f>_xlfn.CONCAT(K37&amp;CHAR(10)&amp;M37)</f>
        <v>1.週休二日，週一至週五上午8:00上班至16:30下班，12:00至12:30休息。每二週工作總時數80小時。
2.工讀內容：校園環境整理、學生課業輔導、活動協助與庶務作業。
3.創新作為：本校為布農小學，到校可感受布農文化的氛圍，體驗布農文化。</v>
      </c>
      <c r="O37" s="24" t="s">
        <v>29</v>
      </c>
      <c r="P37" s="37" t="s">
        <v>325</v>
      </c>
      <c r="Q37" s="39" t="s">
        <v>326</v>
      </c>
      <c r="R37" s="26" t="str">
        <f t="shared" si="3"/>
        <v>承辦人員：吳尉綺</v>
      </c>
      <c r="S37" s="40" t="s">
        <v>327</v>
      </c>
      <c r="T37" s="26" t="str">
        <f t="shared" si="4"/>
        <v>電話：03-8811371</v>
      </c>
      <c r="U37" s="41" t="s">
        <v>328</v>
      </c>
      <c r="V37" s="31" t="str">
        <f t="shared" si="5"/>
        <v>電子信箱：weychii1024@gmail.com</v>
      </c>
      <c r="W37" s="42"/>
      <c r="X37" s="39" t="s">
        <v>326</v>
      </c>
      <c r="Y37" s="26" t="str">
        <f t="shared" si="6"/>
        <v>輔導員：吳尉綺</v>
      </c>
      <c r="Z37" s="43" t="s">
        <v>327</v>
      </c>
      <c r="AA37" s="34" t="str">
        <f t="shared" si="7"/>
        <v>電話：03-8811371</v>
      </c>
      <c r="AB37" s="44" t="s">
        <v>328</v>
      </c>
      <c r="AC37" s="36" t="str">
        <f t="shared" si="8"/>
        <v>電子信箱：weychii1024@gmail.com</v>
      </c>
      <c r="AD37" s="37" t="str">
        <f t="shared" si="9"/>
        <v>承辦人員：吳尉綺
電話：03-8811371
電子信箱：weychii1024@gmail.com
輔導員：吳尉綺
電話：03-8811371
電子信箱：weychii1024@gmail.com</v>
      </c>
    </row>
    <row r="38" spans="1:30" ht="147.75" customHeight="1">
      <c r="A38" s="10">
        <v>34</v>
      </c>
      <c r="B38" s="37" t="s">
        <v>329</v>
      </c>
      <c r="C38" s="47">
        <v>1</v>
      </c>
      <c r="D38" s="26" t="s">
        <v>23</v>
      </c>
      <c r="E38" s="27" t="s">
        <v>24</v>
      </c>
      <c r="F38" s="37" t="s">
        <v>329</v>
      </c>
      <c r="G38" s="24" t="str">
        <f t="shared" si="1"/>
        <v>2.工作地點：花蓮縣瑞穗鄉富源國民小學</v>
      </c>
      <c r="H38" s="36" t="s">
        <v>330</v>
      </c>
      <c r="I38" s="24" t="str">
        <f t="shared" si="10"/>
        <v>3.地址：花蓮縣瑞穗鄉富源村學士路30號</v>
      </c>
      <c r="J38" s="24" t="str">
        <f t="shared" si="0"/>
        <v>1.類別：
█政府部門
□非營利組織
□文化健康站
2.工作地點：花蓮縣瑞穗鄉富源國民小學
3.地址：花蓮縣瑞穗鄉富源村學士路30號</v>
      </c>
      <c r="K38" s="37" t="s">
        <v>331</v>
      </c>
      <c r="L38" s="36" t="s">
        <v>38</v>
      </c>
      <c r="M38" s="24" t="str">
        <f t="shared" si="13"/>
        <v>3.創新作為：無。</v>
      </c>
      <c r="N38" s="24" t="str">
        <f>_xlfn.CONCAT(K38&amp;CHAR(10)&amp;M38)</f>
        <v>1.週休二日，週一至週五上午8:00上班至17:00下班，12:00至13:00休息。每二週工作總時數80小時。
2.工讀內容：
(1)整理檔案室、儲藏室的物品做整理、裝箱、分類、標註等。
(2)校園清潔整理。
(3)圖書登錄、圖書及架位整理。
3.創新作為：無。</v>
      </c>
      <c r="O38" s="24" t="s">
        <v>332</v>
      </c>
      <c r="P38" s="37" t="s">
        <v>333</v>
      </c>
      <c r="Q38" s="39" t="s">
        <v>334</v>
      </c>
      <c r="R38" s="26" t="str">
        <f t="shared" si="3"/>
        <v>承辦人員：張馨云</v>
      </c>
      <c r="S38" s="40" t="s">
        <v>335</v>
      </c>
      <c r="T38" s="26" t="str">
        <f t="shared" si="4"/>
        <v>電話：03-8811029 #12</v>
      </c>
      <c r="U38" s="41" t="s">
        <v>336</v>
      </c>
      <c r="V38" s="31" t="str">
        <f t="shared" si="5"/>
        <v>電子信箱：angelaccya@hlc.edu.tw</v>
      </c>
      <c r="W38" s="42"/>
      <c r="X38" s="39" t="s">
        <v>334</v>
      </c>
      <c r="Y38" s="26" t="str">
        <f t="shared" si="6"/>
        <v>輔導員：張馨云</v>
      </c>
      <c r="Z38" s="43" t="s">
        <v>335</v>
      </c>
      <c r="AA38" s="34" t="str">
        <f t="shared" si="7"/>
        <v>電話：03-8811029 #12</v>
      </c>
      <c r="AB38" s="44" t="s">
        <v>336</v>
      </c>
      <c r="AC38" s="36" t="str">
        <f t="shared" si="8"/>
        <v>電子信箱：angelaccya@hlc.edu.tw</v>
      </c>
      <c r="AD38" s="37" t="str">
        <f t="shared" si="9"/>
        <v>承辦人員：張馨云
電話：03-8811029 #12
電子信箱：angelaccya@hlc.edu.tw
輔導員：張馨云
電話：03-8811029 #12
電子信箱：angelaccya@hlc.edu.tw</v>
      </c>
    </row>
    <row r="39" spans="1:30" ht="125.25" customHeight="1">
      <c r="A39" s="10">
        <v>35</v>
      </c>
      <c r="B39" s="37" t="s">
        <v>337</v>
      </c>
      <c r="C39" s="25">
        <v>1</v>
      </c>
      <c r="D39" s="26" t="s">
        <v>23</v>
      </c>
      <c r="E39" s="27" t="s">
        <v>24</v>
      </c>
      <c r="F39" s="37" t="s">
        <v>337</v>
      </c>
      <c r="G39" s="24" t="str">
        <f t="shared" si="1"/>
        <v>2.工作地點：花蓮縣富里鄉萬寧國民小學</v>
      </c>
      <c r="H39" s="36" t="s">
        <v>338</v>
      </c>
      <c r="I39" s="24" t="str">
        <f t="shared" si="10"/>
        <v>3.地址：花蓮縣富里鄉萬寧村鎮寧108號</v>
      </c>
      <c r="J39" s="24" t="str">
        <f t="shared" si="0"/>
        <v>1.類別：
█政府部門
□非營利組織
□文化健康站
2.工作地點：花蓮縣富里鄉萬寧國民小學
3.地址：花蓮縣富里鄉萬寧村鎮寧108號</v>
      </c>
      <c r="K39" s="37" t="s">
        <v>339</v>
      </c>
      <c r="L39" s="37" t="s">
        <v>340</v>
      </c>
      <c r="M39" s="24" t="str">
        <f t="shared" si="13"/>
        <v>3.創新作為：協助編鄉弱勢孩童暑期課業輔導。</v>
      </c>
      <c r="N39" s="24" t="str">
        <f>_xlfn.CONCAT(K39&amp;CHAR(10)&amp;M39)</f>
        <v>1.週休二日，週一至週五上午8:00上班至16:00下班，12:00至13:00間彈性休息。每二週工作總時數80小時。
2.工讀內容：協助校內教務總務等相關業務。
3.創新作為：協助編鄉弱勢孩童暑期課業輔導。</v>
      </c>
      <c r="O39" s="24" t="s">
        <v>341</v>
      </c>
      <c r="P39" s="36" t="s">
        <v>38</v>
      </c>
      <c r="Q39" s="39" t="s">
        <v>342</v>
      </c>
      <c r="R39" s="26" t="str">
        <f t="shared" si="3"/>
        <v>承辦人員：劉慶元</v>
      </c>
      <c r="S39" s="40" t="s">
        <v>343</v>
      </c>
      <c r="T39" s="26" t="str">
        <f t="shared" si="4"/>
        <v>電話：03-8861211 #12</v>
      </c>
      <c r="U39" s="41" t="s">
        <v>344</v>
      </c>
      <c r="V39" s="31" t="str">
        <f t="shared" si="5"/>
        <v>電子信箱：vgvgvg30@gmail.com</v>
      </c>
      <c r="W39" s="42"/>
      <c r="X39" s="39" t="s">
        <v>342</v>
      </c>
      <c r="Y39" s="26" t="str">
        <f t="shared" si="6"/>
        <v>輔導員：劉慶元</v>
      </c>
      <c r="Z39" s="43" t="s">
        <v>343</v>
      </c>
      <c r="AA39" s="34" t="str">
        <f t="shared" si="7"/>
        <v>電話：03-8861211 #12</v>
      </c>
      <c r="AB39" s="44" t="s">
        <v>344</v>
      </c>
      <c r="AC39" s="36" t="str">
        <f t="shared" si="8"/>
        <v>電子信箱：vgvgvg30@gmail.com</v>
      </c>
      <c r="AD39" s="37" t="str">
        <f t="shared" si="9"/>
        <v>承辦人員：劉慶元
電話：03-8861211 #12
電子信箱：vgvgvg30@gmail.com
輔導員：劉慶元
電話：03-8861211 #12
電子信箱：vgvgvg30@gmail.com</v>
      </c>
    </row>
    <row r="40" spans="1:30" ht="21">
      <c r="A40" s="74" t="s">
        <v>345</v>
      </c>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6"/>
    </row>
    <row r="41" spans="1:30" s="54" customFormat="1" ht="315.75" customHeight="1">
      <c r="A41" s="39">
        <v>36</v>
      </c>
      <c r="B41" s="48" t="s">
        <v>346</v>
      </c>
      <c r="C41" s="25">
        <v>1</v>
      </c>
      <c r="D41" s="49" t="s">
        <v>347</v>
      </c>
      <c r="E41" s="27" t="s">
        <v>348</v>
      </c>
      <c r="F41" s="48" t="s">
        <v>346</v>
      </c>
      <c r="G41" s="24" t="str">
        <f t="shared" si="1"/>
        <v>2.工作地點：台灣阿美族語言永續發展學會</v>
      </c>
      <c r="H41" s="48" t="s">
        <v>349</v>
      </c>
      <c r="I41" s="24" t="str">
        <f t="shared" ref="I41:I90" si="14">"3.地址："&amp;H41</f>
        <v>3.地址：花蓮縣花蓮市國聯一路127號2樓</v>
      </c>
      <c r="J41" s="24" t="str">
        <f t="shared" ref="J41:J90" si="15">_xlfn.CONCAT(E41&amp;CHAR(10)&amp;G41&amp;CHAR(10)&amp;I41)</f>
        <v>1.類別：
□政府部門
■非營利組織
□文化健康站
2.工作地點：台灣阿美族語言永續發展學會
3.地址：花蓮縣花蓮市國聯一路127號2樓</v>
      </c>
      <c r="K41" s="48" t="s">
        <v>350</v>
      </c>
      <c r="L41" s="27" t="s">
        <v>351</v>
      </c>
      <c r="M41" s="24" t="str">
        <f t="shared" si="11"/>
        <v>3.創新作為：
(1)辦理紀念研討會加大型活動籌辦經驗
(2)透過族語夏令營增進部落語言文化學習經驗</v>
      </c>
      <c r="N41" s="24" t="str">
        <f>_xlfn.CONCAT(K41&amp;CHAR(10)&amp;M41)</f>
        <v>1.週休二日；週一至週五08:00~17:00，休息時間：12:00-13:00，每二週工作總時數80小時。
2.工讀內容：
(1)協助阿美族語言推動組織文書處理
(2)協助阿美族語言推動組織會議逐字稿
(3)協助阿美族語言沉浸式夏令營並擔任文化教育輔導員、海報製作、攝影剪輯等
(4)協助辦理Namoh Rata教授紀念研討會
3.創新作為：
(1)辦理紀念研討會加大型活動籌辦經驗
(2)透過族語夏令營增進部落語言文化學習經驗</v>
      </c>
      <c r="O41" s="27" t="s">
        <v>352</v>
      </c>
      <c r="P41" s="27" t="s">
        <v>353</v>
      </c>
      <c r="Q41" s="49" t="s">
        <v>354</v>
      </c>
      <c r="R41" s="26" t="str">
        <f t="shared" si="3"/>
        <v>承辦人員：Simoy Yoing
林儀濃</v>
      </c>
      <c r="S41" s="50" t="s">
        <v>355</v>
      </c>
      <c r="T41" s="26" t="str">
        <f t="shared" si="4"/>
        <v>電話：03-8264620</v>
      </c>
      <c r="U41" s="51" t="s">
        <v>356</v>
      </c>
      <c r="V41" s="31" t="str">
        <f t="shared" si="5"/>
        <v>電子信箱：pipalofasaran@ypspt.com</v>
      </c>
      <c r="W41" s="51"/>
      <c r="X41" s="49" t="s">
        <v>354</v>
      </c>
      <c r="Y41" s="26" t="str">
        <f t="shared" si="6"/>
        <v>輔導員：Simoy Yoing
林儀濃</v>
      </c>
      <c r="Z41" s="52" t="s">
        <v>355</v>
      </c>
      <c r="AA41" s="34" t="str">
        <f t="shared" si="7"/>
        <v>電話：03-8264620</v>
      </c>
      <c r="AB41" s="53" t="s">
        <v>356</v>
      </c>
      <c r="AC41" s="36" t="str">
        <f t="shared" si="8"/>
        <v>電子信箱：pipalofasaran@ypspt.com</v>
      </c>
      <c r="AD41" s="37" t="str">
        <f t="shared" si="9"/>
        <v>承辦人員：Simoy Yoing
林儀濃
電話：03-8264620
電子信箱：pipalofasaran@ypspt.com
輔導員：Simoy Yoing
林儀濃
電話：03-8264620
電子信箱：pipalofasaran@ypspt.com</v>
      </c>
    </row>
    <row r="42" spans="1:30" s="56" customFormat="1" ht="178.5" customHeight="1">
      <c r="A42" s="39">
        <v>37</v>
      </c>
      <c r="B42" s="48" t="s">
        <v>357</v>
      </c>
      <c r="C42" s="25">
        <v>1</v>
      </c>
      <c r="D42" s="39" t="s">
        <v>347</v>
      </c>
      <c r="E42" s="27" t="s">
        <v>348</v>
      </c>
      <c r="F42" s="48" t="s">
        <v>357</v>
      </c>
      <c r="G42" s="24" t="str">
        <f t="shared" si="1"/>
        <v>2.工作地點：台灣撒奇萊雅族協會</v>
      </c>
      <c r="H42" s="48" t="s">
        <v>358</v>
      </c>
      <c r="I42" s="24" t="str">
        <f t="shared" si="14"/>
        <v>3.地址：花蓮縣花蓮市國慶里中山路一段205-1號(第6間)</v>
      </c>
      <c r="J42" s="24" t="str">
        <f t="shared" si="15"/>
        <v>1.類別：
□政府部門
■非營利組織
□文化健康站
2.工作地點：台灣撒奇萊雅族協會
3.地址：花蓮縣花蓮市國慶里中山路一段205-1號(第6間)</v>
      </c>
      <c r="K42" s="48" t="s">
        <v>359</v>
      </c>
      <c r="L42" s="48" t="s">
        <v>360</v>
      </c>
      <c r="M42" s="24" t="str">
        <f>"3.創新作為："&amp;L42</f>
        <v>3.創新作為：協助設計夏令營課程及語料採集，強化族人及年輕世代的族語意識。</v>
      </c>
      <c r="N42" s="24" t="str">
        <f>_xlfn.CONCAT(K42&amp;CHAR(10)&amp;M42)</f>
        <v>1.週休二日；週一至週五08:00~17:00，休息時間：12:00-13:00，每二週工作總時數80小時。
2.工讀內容：協助撒奇萊族語言持動組織各項活動執行，如召開族語共識者作平台會議、族語料典藏、族語人才資料庫、族語學習夏令營。
3.創新作為：協助設計夏令營課程及語料採集，強化族人及年輕世代的族語意識。</v>
      </c>
      <c r="O42" s="48" t="s">
        <v>361</v>
      </c>
      <c r="P42" s="48" t="s">
        <v>362</v>
      </c>
      <c r="Q42" s="39" t="s">
        <v>363</v>
      </c>
      <c r="R42" s="26" t="str">
        <f t="shared" si="3"/>
        <v>承辦人員：耕莘‧撒耘</v>
      </c>
      <c r="S42" s="40" t="s">
        <v>364</v>
      </c>
      <c r="T42" s="26" t="str">
        <f t="shared" si="4"/>
        <v>電話：0932-096000</v>
      </c>
      <c r="U42" s="55" t="s">
        <v>365</v>
      </c>
      <c r="V42" s="31" t="str">
        <f t="shared" si="5"/>
        <v>電子信箱：updateshark312@gmail.com</v>
      </c>
      <c r="W42" s="55"/>
      <c r="X42" s="39" t="s">
        <v>363</v>
      </c>
      <c r="Y42" s="26" t="str">
        <f t="shared" si="6"/>
        <v>輔導員：耕莘‧撒耘</v>
      </c>
      <c r="Z42" s="43" t="s">
        <v>364</v>
      </c>
      <c r="AA42" s="34" t="str">
        <f t="shared" si="7"/>
        <v>電話：0932-096000</v>
      </c>
      <c r="AB42" s="53" t="s">
        <v>365</v>
      </c>
      <c r="AC42" s="36" t="str">
        <f t="shared" si="8"/>
        <v>電子信箱：updateshark312@gmail.com</v>
      </c>
      <c r="AD42" s="37" t="str">
        <f t="shared" si="9"/>
        <v>承辦人員：耕莘‧撒耘
電話：0932-096000
電子信箱：updateshark312@gmail.com
輔導員：耕莘‧撒耘
電話：0932-096000
電子信箱：updateshark312@gmail.com</v>
      </c>
    </row>
    <row r="43" spans="1:30" s="56" customFormat="1" ht="164.25" customHeight="1">
      <c r="A43" s="39">
        <v>38</v>
      </c>
      <c r="B43" s="48" t="s">
        <v>366</v>
      </c>
      <c r="C43" s="25">
        <v>1</v>
      </c>
      <c r="D43" s="39" t="s">
        <v>367</v>
      </c>
      <c r="E43" s="27" t="s">
        <v>368</v>
      </c>
      <c r="F43" s="48" t="s">
        <v>369</v>
      </c>
      <c r="G43" s="24" t="str">
        <f t="shared" si="1"/>
        <v>2.工作地點：林園文化健康站</v>
      </c>
      <c r="H43" s="57" t="s">
        <v>370</v>
      </c>
      <c r="I43" s="24" t="str">
        <f t="shared" si="14"/>
        <v>3.地址：花蓮縣花蓮市東興一街104號</v>
      </c>
      <c r="J43" s="24" t="str">
        <f t="shared" si="15"/>
        <v>1.類別：
□政府部門
□非營利組織
■文化健康站
2.工作地點：林園文化健康站
3.地址：花蓮縣花蓮市東興一街104號</v>
      </c>
      <c r="K43" s="48" t="s">
        <v>371</v>
      </c>
      <c r="L43" s="27" t="s">
        <v>372</v>
      </c>
      <c r="M43" s="24" t="str">
        <f>"3.創新作為："&amp;L43</f>
        <v>3.創新作為：(活動策畫、公益服務、文化傳統採集或其他創新體驗)</v>
      </c>
      <c r="N43" s="24" t="str">
        <f>_xlfn.CONCAT(K43&amp;CHAR(10)&amp;M43)</f>
        <v>1.週休二日；週一至週五08:00~17:00，休息時間：12:00-13:00，每二週工作總時數80小時。
2.工讀內容：
(1)長者照護。
(2)行政支援。
(3)活動策劃。
3.創新作為：(活動策畫、公益服務、文化傳統採集或其他創新體驗)</v>
      </c>
      <c r="O43" s="27" t="s">
        <v>373</v>
      </c>
      <c r="P43" s="27" t="s">
        <v>374</v>
      </c>
      <c r="Q43" s="39" t="s">
        <v>375</v>
      </c>
      <c r="R43" s="26" t="str">
        <f t="shared" si="3"/>
        <v>承辦人員：王霆倩</v>
      </c>
      <c r="S43" s="40" t="s">
        <v>376</v>
      </c>
      <c r="T43" s="26" t="str">
        <f t="shared" si="4"/>
        <v>電話：0980-639424</v>
      </c>
      <c r="U43" s="55" t="s">
        <v>377</v>
      </c>
      <c r="V43" s="31" t="str">
        <f t="shared" si="5"/>
        <v>電子信箱：a0980639424@gmail.com</v>
      </c>
      <c r="W43" s="55"/>
      <c r="X43" s="39" t="s">
        <v>375</v>
      </c>
      <c r="Y43" s="26" t="str">
        <f t="shared" si="6"/>
        <v>輔導員：王霆倩</v>
      </c>
      <c r="Z43" s="43" t="s">
        <v>376</v>
      </c>
      <c r="AA43" s="34" t="str">
        <f t="shared" si="7"/>
        <v>電話：0980-639424</v>
      </c>
      <c r="AB43" s="53" t="s">
        <v>377</v>
      </c>
      <c r="AC43" s="36" t="str">
        <f t="shared" si="8"/>
        <v>電子信箱：a0980639424@gmail.com</v>
      </c>
      <c r="AD43" s="37" t="str">
        <f t="shared" si="9"/>
        <v>承辦人員：王霆倩
電話：0980-639424
電子信箱：a0980639424@gmail.com
輔導員：王霆倩
電話：0980-639424
電子信箱：a0980639424@gmail.com</v>
      </c>
    </row>
    <row r="44" spans="1:30" s="56" customFormat="1" ht="129.75" customHeight="1">
      <c r="A44" s="39">
        <v>39</v>
      </c>
      <c r="B44" s="48" t="s">
        <v>378</v>
      </c>
      <c r="C44" s="25">
        <v>1</v>
      </c>
      <c r="D44" s="39" t="s">
        <v>347</v>
      </c>
      <c r="E44" s="27" t="s">
        <v>348</v>
      </c>
      <c r="F44" s="48" t="s">
        <v>379</v>
      </c>
      <c r="G44" s="24" t="str">
        <f t="shared" si="1"/>
        <v>2.工作地點：花蓮縣原住民族野菜學校</v>
      </c>
      <c r="H44" s="57" t="s">
        <v>380</v>
      </c>
      <c r="I44" s="24" t="str">
        <f t="shared" si="14"/>
        <v>3.地址：花蓮市尚志路25-2號</v>
      </c>
      <c r="J44" s="24" t="str">
        <f t="shared" si="15"/>
        <v>1.類別：
□政府部門
■非營利組織
□文化健康站
2.工作地點：花蓮縣原住民族野菜學校
3.地址：花蓮市尚志路25-2號</v>
      </c>
      <c r="K44" s="48" t="s">
        <v>381</v>
      </c>
      <c r="L44" s="27" t="s">
        <v>382</v>
      </c>
      <c r="M44" s="24" t="str">
        <f>"3.創新作為："&amp;L44</f>
        <v>3.創新作為：產品體驗項目開發。</v>
      </c>
      <c r="N44" s="24" t="str">
        <f>_xlfn.CONCAT(K44&amp;CHAR(10)&amp;M44)</f>
        <v>1.週休二日；週一至週五08:00~17:00，休息時間：12:00-13:00，每二週工作總時數80小時。
2.工讀內容：協助開閉館庶務、導覽接待、協助單位課程活動辦理、協助野菜區採集農事、臨時交辦事項。
3.創新作為：產品體驗項目開發。</v>
      </c>
      <c r="O44" s="27" t="s">
        <v>373</v>
      </c>
      <c r="P44" s="27" t="s">
        <v>383</v>
      </c>
      <c r="Q44" s="39" t="s">
        <v>384</v>
      </c>
      <c r="R44" s="26" t="str">
        <f t="shared" si="3"/>
        <v>承辦人員：林易賢</v>
      </c>
      <c r="S44" s="40" t="s">
        <v>385</v>
      </c>
      <c r="T44" s="26" t="str">
        <f t="shared" si="4"/>
        <v>電話：03-8230907</v>
      </c>
      <c r="U44" s="55" t="s">
        <v>386</v>
      </c>
      <c r="V44" s="31" t="str">
        <f t="shared" si="5"/>
        <v>電子信箱：haru411_@hotmail.com</v>
      </c>
      <c r="W44" s="55"/>
      <c r="X44" s="39" t="s">
        <v>387</v>
      </c>
      <c r="Y44" s="26" t="str">
        <f t="shared" si="6"/>
        <v>輔導員：陳怡恩</v>
      </c>
      <c r="Z44" s="43" t="s">
        <v>388</v>
      </c>
      <c r="AA44" s="34" t="str">
        <f t="shared" si="7"/>
        <v>電話：03-8543657</v>
      </c>
      <c r="AB44" s="53" t="s">
        <v>389</v>
      </c>
      <c r="AC44" s="36" t="str">
        <f t="shared" si="8"/>
        <v>電子信箱：kawpir@hotmail.com</v>
      </c>
      <c r="AD44" s="37" t="str">
        <f t="shared" si="9"/>
        <v>承辦人員：林易賢
電話：03-8230907
電子信箱：haru411_@hotmail.com
輔導員：陳怡恩
電話：03-8543657
電子信箱：kawpir@hotmail.com</v>
      </c>
    </row>
    <row r="45" spans="1:30" s="56" customFormat="1" ht="276.75" customHeight="1">
      <c r="A45" s="39">
        <v>40</v>
      </c>
      <c r="B45" s="48" t="s">
        <v>390</v>
      </c>
      <c r="C45" s="25">
        <v>1</v>
      </c>
      <c r="D45" s="39" t="s">
        <v>347</v>
      </c>
      <c r="E45" s="27" t="s">
        <v>348</v>
      </c>
      <c r="F45" s="48" t="s">
        <v>390</v>
      </c>
      <c r="G45" s="24" t="str">
        <f t="shared" si="1"/>
        <v>2.工作地點：花蓮縣原住民族生活產業協會</v>
      </c>
      <c r="H45" s="48" t="s">
        <v>391</v>
      </c>
      <c r="I45" s="24" t="str">
        <f t="shared" si="14"/>
        <v>3.地址：花蓮市博愛街116號1樓</v>
      </c>
      <c r="J45" s="24" t="str">
        <f t="shared" si="15"/>
        <v>1.類別：
□政府部門
■非營利組織
□文化健康站
2.工作地點：花蓮縣原住民族生活產業協會
3.地址：花蓮市博愛街116號1樓</v>
      </c>
      <c r="K45" s="48" t="s">
        <v>392</v>
      </c>
      <c r="L45" s="27" t="s">
        <v>393</v>
      </c>
      <c r="M45" s="24" t="str">
        <f t="shared" si="11"/>
        <v>3.創新作為：
(1)促銷活動企劃(依年度慶典活動執行)及實體門市促銷活動企畫執行。
(2)實體銷售平台及數位行銷線上線平台整合訓練及體驗。</v>
      </c>
      <c r="N45" s="24" t="str">
        <f>_xlfn.CONCAT(K45&amp;CHAR(10)&amp;M45)</f>
        <v>1.週休二日；週一至週五11:00~20:00，休息時間：彈性休息，每二週工作總時數80小時。
2.工讀內容：
(1)門市服務管理：原住民文創商品專業知識訓練、行銷管理專業知識及實務訓練、客戶經營管理、實體購買空間規劃、商品管理(商品販隻、進貨、銷貨、存貨、退貨、盤點及倉儲管理等)。
(2)數位行銷管理(電商平台行銷管理及社群體經營)
(3)多媒體行銷管理(商品拍攝技巧及實務訓練、短影音拍攝編輯、影像編輯)。
3.創新作為：
(1)促銷活動企劃(依年度慶典活動執行)及實體門市促銷活動企畫執行。
(2)實體銷售平台及數位行銷線上線平台整合訓練及體驗。</v>
      </c>
      <c r="O45" s="27" t="s">
        <v>394</v>
      </c>
      <c r="P45" s="27" t="s">
        <v>395</v>
      </c>
      <c r="Q45" s="39" t="s">
        <v>396</v>
      </c>
      <c r="R45" s="26" t="str">
        <f t="shared" si="3"/>
        <v>承辦人員：王偉全</v>
      </c>
      <c r="S45" s="40" t="s">
        <v>397</v>
      </c>
      <c r="T45" s="26" t="str">
        <f t="shared" si="4"/>
        <v>電話：0980-917665</v>
      </c>
      <c r="U45" s="55" t="s">
        <v>398</v>
      </c>
      <c r="V45" s="31" t="str">
        <f t="shared" si="5"/>
        <v>電子信箱：shervan001@yahoo.com.tw</v>
      </c>
      <c r="W45" s="55"/>
      <c r="X45" s="39" t="s">
        <v>399</v>
      </c>
      <c r="Y45" s="26" t="str">
        <f t="shared" si="6"/>
        <v>輔導員：黃夏凡</v>
      </c>
      <c r="Z45" s="43" t="s">
        <v>400</v>
      </c>
      <c r="AA45" s="34" t="str">
        <f t="shared" si="7"/>
        <v>電話：0982-089501</v>
      </c>
      <c r="AB45" s="53" t="s">
        <v>401</v>
      </c>
      <c r="AC45" s="36" t="str">
        <f t="shared" si="8"/>
        <v>電子信箱：811132007@gms.ndhu.edu.tw</v>
      </c>
      <c r="AD45" s="37" t="str">
        <f t="shared" si="9"/>
        <v>承辦人員：王偉全
電話：0980-917665
電子信箱：shervan001@yahoo.com.tw
輔導員：黃夏凡
電話：0982-089501
電子信箱：811132007@gms.ndhu.edu.tw</v>
      </c>
    </row>
    <row r="46" spans="1:30" s="56" customFormat="1" ht="131.25" customHeight="1">
      <c r="A46" s="39">
        <v>41</v>
      </c>
      <c r="B46" s="48" t="s">
        <v>402</v>
      </c>
      <c r="C46" s="25">
        <v>1</v>
      </c>
      <c r="D46" s="39" t="s">
        <v>367</v>
      </c>
      <c r="E46" s="27" t="s">
        <v>368</v>
      </c>
      <c r="F46" s="48" t="s">
        <v>403</v>
      </c>
      <c r="G46" s="24" t="str">
        <f t="shared" si="1"/>
        <v>2.工作地點：托瓦本文化健康站</v>
      </c>
      <c r="H46" s="57" t="s">
        <v>404</v>
      </c>
      <c r="I46" s="24" t="str">
        <f t="shared" si="14"/>
        <v>3.地址：花蓮市民孝里華東86-1號</v>
      </c>
      <c r="J46" s="24" t="str">
        <f t="shared" si="15"/>
        <v>1.類別：
□政府部門
□非營利組織
■文化健康站
2.工作地點：托瓦本文化健康站
3.地址：花蓮市民孝里華東86-1號</v>
      </c>
      <c r="K46" s="48" t="s">
        <v>405</v>
      </c>
      <c r="L46" s="27" t="s">
        <v>406</v>
      </c>
      <c r="M46" s="24" t="str">
        <f t="shared" ref="M46:M55" si="16">"3.創新作為："&amp;L46</f>
        <v>3.創新作為：例如參加專業訓練、活動策劃、公益服務、文化傳統採集或其他創新體驗等。</v>
      </c>
      <c r="N46" s="24" t="str">
        <f>_xlfn.CONCAT(K46&amp;CHAR(10)&amp;M46)</f>
        <v>1.週休二日；週一至週五08:00~17:00，休息時間：12:00-13:00，每二週工作總時數80小時。
2.工讀內容：帶領長輩做活動、其他文書資料登打
3.創新作為：例如參加專業訓練、活動策劃、公益服務、文化傳統採集或其他創新體驗等。</v>
      </c>
      <c r="O46" s="27" t="s">
        <v>373</v>
      </c>
      <c r="P46" s="27" t="s">
        <v>407</v>
      </c>
      <c r="Q46" s="39" t="s">
        <v>408</v>
      </c>
      <c r="R46" s="26" t="str">
        <f t="shared" si="3"/>
        <v>承辦人員：潘嘉惠</v>
      </c>
      <c r="S46" s="40" t="s">
        <v>409</v>
      </c>
      <c r="T46" s="26" t="str">
        <f t="shared" si="4"/>
        <v>電話：0982-780049</v>
      </c>
      <c r="U46" s="55" t="s">
        <v>410</v>
      </c>
      <c r="V46" s="31" t="str">
        <f t="shared" si="5"/>
        <v>電子信箱：u50164908@gmail.com</v>
      </c>
      <c r="W46" s="55"/>
      <c r="X46" s="39" t="s">
        <v>408</v>
      </c>
      <c r="Y46" s="26" t="str">
        <f t="shared" si="6"/>
        <v>輔導員：潘嘉惠</v>
      </c>
      <c r="Z46" s="43" t="s">
        <v>409</v>
      </c>
      <c r="AA46" s="34" t="str">
        <f t="shared" si="7"/>
        <v>電話：0982-780049</v>
      </c>
      <c r="AB46" s="53" t="s">
        <v>410</v>
      </c>
      <c r="AC46" s="36" t="str">
        <f t="shared" si="8"/>
        <v>電子信箱：u50164908@gmail.com</v>
      </c>
      <c r="AD46" s="37" t="str">
        <f t="shared" si="9"/>
        <v>承辦人員：潘嘉惠
電話：0982-780049
電子信箱：u50164908@gmail.com
輔導員：潘嘉惠
電話：0982-780049
電子信箱：u50164908@gmail.com</v>
      </c>
    </row>
    <row r="47" spans="1:30" s="56" customFormat="1" ht="180" customHeight="1">
      <c r="A47" s="39">
        <v>42</v>
      </c>
      <c r="B47" s="48" t="s">
        <v>411</v>
      </c>
      <c r="C47" s="25">
        <v>1</v>
      </c>
      <c r="D47" s="39" t="s">
        <v>367</v>
      </c>
      <c r="E47" s="27" t="s">
        <v>368</v>
      </c>
      <c r="F47" s="48" t="s">
        <v>412</v>
      </c>
      <c r="G47" s="24" t="str">
        <f t="shared" si="1"/>
        <v>2.工作地點：Cikasuan文化健康站</v>
      </c>
      <c r="H47" s="57" t="s">
        <v>413</v>
      </c>
      <c r="I47" s="24" t="str">
        <f t="shared" si="14"/>
        <v>3.地址：花蓮縣吉安鄉太昌村明仁三街825巷10號</v>
      </c>
      <c r="J47" s="24" t="str">
        <f t="shared" si="15"/>
        <v>1.類別：
□政府部門
□非營利組織
■文化健康站
2.工作地點：Cikasuan文化健康站
3.地址：花蓮縣吉安鄉太昌村明仁三街825巷10號</v>
      </c>
      <c r="K47" s="48" t="s">
        <v>414</v>
      </c>
      <c r="L47" s="48" t="s">
        <v>415</v>
      </c>
      <c r="M47" s="24" t="str">
        <f t="shared" si="16"/>
        <v>3.創新作為：協助長者練習拼讀族語歌詞及練唱。</v>
      </c>
      <c r="N47" s="24" t="str">
        <f>_xlfn.CONCAT(K47&amp;CHAR(10)&amp;M47)</f>
        <v>1.週休二日；週一至週五08:00~17:00，休息時間：12:00-13:00，每二週工作總時數80小時。
2.工讀內容：
(1)消毒設備 (2)環境整潔 (3)生理量測 (4)協助拍攝 (5)協助課程進行 (6)上傳資料 (7)整理資料 (8)協助電話問安 (9)協助關懷訪視 (10)布置環境 (11)其他交辦事項
3.創新作為：協助長者練習拼讀族語歌詞及練唱。</v>
      </c>
      <c r="O47" s="27" t="s">
        <v>416</v>
      </c>
      <c r="P47" s="27" t="s">
        <v>417</v>
      </c>
      <c r="Q47" s="39" t="s">
        <v>418</v>
      </c>
      <c r="R47" s="26" t="str">
        <f t="shared" si="3"/>
        <v>承辦人員：蔡耀安</v>
      </c>
      <c r="S47" s="40" t="s">
        <v>419</v>
      </c>
      <c r="T47" s="26" t="str">
        <f t="shared" si="4"/>
        <v>電話：0928-078102</v>
      </c>
      <c r="U47" s="55" t="s">
        <v>420</v>
      </c>
      <c r="V47" s="31" t="str">
        <f t="shared" si="5"/>
        <v>電子信箱：nmnm889959@gmail.com</v>
      </c>
      <c r="W47" s="55"/>
      <c r="X47" s="39" t="s">
        <v>418</v>
      </c>
      <c r="Y47" s="26" t="str">
        <f t="shared" si="6"/>
        <v>輔導員：蔡耀安</v>
      </c>
      <c r="Z47" s="43" t="s">
        <v>419</v>
      </c>
      <c r="AA47" s="34" t="str">
        <f t="shared" si="7"/>
        <v>電話：0928-078102</v>
      </c>
      <c r="AB47" s="53" t="s">
        <v>420</v>
      </c>
      <c r="AC47" s="36" t="str">
        <f t="shared" si="8"/>
        <v>電子信箱：nmnm889959@gmail.com</v>
      </c>
      <c r="AD47" s="37" t="str">
        <f t="shared" si="9"/>
        <v>承辦人員：蔡耀安
電話：0928-078102
電子信箱：nmnm889959@gmail.com
輔導員：蔡耀安
電話：0928-078102
電子信箱：nmnm889959@gmail.com</v>
      </c>
    </row>
    <row r="48" spans="1:30" s="56" customFormat="1" ht="155.25" customHeight="1">
      <c r="A48" s="39">
        <v>43</v>
      </c>
      <c r="B48" s="48" t="s">
        <v>421</v>
      </c>
      <c r="C48" s="25">
        <v>1</v>
      </c>
      <c r="D48" s="39" t="s">
        <v>367</v>
      </c>
      <c r="E48" s="27" t="s">
        <v>368</v>
      </c>
      <c r="F48" s="48" t="s">
        <v>422</v>
      </c>
      <c r="G48" s="24" t="str">
        <f t="shared" si="1"/>
        <v>2.工作地點：美雅麥文化健康站</v>
      </c>
      <c r="H48" s="57" t="str">
        <f>F48</f>
        <v>美雅麥文化健康站</v>
      </c>
      <c r="I48" s="24" t="str">
        <f t="shared" si="14"/>
        <v>3.地址：美雅麥文化健康站</v>
      </c>
      <c r="J48" s="24" t="str">
        <f t="shared" si="15"/>
        <v>1.類別：
□政府部門
□非營利組織
■文化健康站
2.工作地點：美雅麥文化健康站
3.地址：美雅麥文化健康站</v>
      </c>
      <c r="K48" s="48" t="s">
        <v>423</v>
      </c>
      <c r="L48" s="48" t="s">
        <v>424</v>
      </c>
      <c r="M48" s="24" t="str">
        <f t="shared" si="16"/>
        <v>3.創新作為：辦理暑期老幼共學~傳統飲食、歌謠等部落文化體驗活動。</v>
      </c>
      <c r="N48" s="24" t="str">
        <f>_xlfn.CONCAT(K48&amp;CHAR(10)&amp;M48)</f>
        <v>1.週休二日；週一至週五08:00~17:00，休息時間：12:00-13:00，每二週工作總時數80小時。
2.工讀內容：協助文健站服務長者、帶領活動、處理文書、訪視等工作。
3.創新作為：辦理暑期老幼共學~傳統飲食、歌謠等部落文化體驗活動。</v>
      </c>
      <c r="O48" s="27" t="s">
        <v>373</v>
      </c>
      <c r="P48" s="27" t="s">
        <v>425</v>
      </c>
      <c r="Q48" s="39" t="s">
        <v>426</v>
      </c>
      <c r="R48" s="26" t="str">
        <f t="shared" si="3"/>
        <v>承辦人員：楊梓瑜</v>
      </c>
      <c r="S48" s="40" t="s">
        <v>427</v>
      </c>
      <c r="T48" s="26" t="str">
        <f t="shared" si="4"/>
        <v>電話：0989-433149</v>
      </c>
      <c r="U48" s="55" t="s">
        <v>428</v>
      </c>
      <c r="V48" s="31" t="str">
        <f t="shared" si="5"/>
        <v>電子信箱：u938500376@gmail.com</v>
      </c>
      <c r="W48" s="55"/>
      <c r="X48" s="39" t="s">
        <v>429</v>
      </c>
      <c r="Y48" s="26" t="str">
        <f t="shared" si="6"/>
        <v>輔導員：若海‧阿安沐</v>
      </c>
      <c r="Z48" s="43" t="s">
        <v>430</v>
      </c>
      <c r="AA48" s="34" t="str">
        <f t="shared" si="7"/>
        <v>電話：0934-483423</v>
      </c>
      <c r="AB48" s="53" t="s">
        <v>431</v>
      </c>
      <c r="AC48" s="36" t="str">
        <f t="shared" si="8"/>
        <v>電子信箱：rohay1207@gmail.com</v>
      </c>
      <c r="AD48" s="37" t="str">
        <f t="shared" si="9"/>
        <v>承辦人員：楊梓瑜
電話：0989-433149
電子信箱：u938500376@gmail.com
輔導員：若海‧阿安沐
電話：0934-483423
電子信箱：rohay1207@gmail.com</v>
      </c>
    </row>
    <row r="49" spans="1:30" s="56" customFormat="1" ht="143.25" customHeight="1">
      <c r="A49" s="39">
        <v>44</v>
      </c>
      <c r="B49" s="48" t="s">
        <v>432</v>
      </c>
      <c r="C49" s="25">
        <v>1</v>
      </c>
      <c r="D49" s="39" t="s">
        <v>367</v>
      </c>
      <c r="E49" s="27" t="s">
        <v>368</v>
      </c>
      <c r="F49" s="48" t="s">
        <v>433</v>
      </c>
      <c r="G49" s="24" t="str">
        <f t="shared" si="1"/>
        <v>2.工作地點：仁和文化健康站</v>
      </c>
      <c r="H49" s="57" t="s">
        <v>434</v>
      </c>
      <c r="I49" s="24" t="str">
        <f t="shared" si="14"/>
        <v>3.地址：花蓮縣吉安鄉仁和村南海11街221號</v>
      </c>
      <c r="J49" s="24" t="str">
        <f t="shared" si="15"/>
        <v>1.類別：
□政府部門
□非營利組織
■文化健康站
2.工作地點：仁和文化健康站
3.地址：花蓮縣吉安鄉仁和村南海11街221號</v>
      </c>
      <c r="K49" s="48" t="s">
        <v>435</v>
      </c>
      <c r="L49" s="48" t="s">
        <v>436</v>
      </c>
      <c r="M49" s="24" t="str">
        <f t="shared" si="16"/>
        <v>3.創新作為：活動策畫、公益服務、文化傳統採集或其他創新體驗。</v>
      </c>
      <c r="N49" s="24" t="str">
        <f>_xlfn.CONCAT(K49&amp;CHAR(10)&amp;M49)</f>
        <v>1.週休二日；週一至週五08:00~17:00，休息時間：12:00-13:00，每二週工作總時數80小時。
2.工讀內容：
(1)長者照護
(2)行政支援
(3)活動策劃
3.創新作為：活動策畫、公益服務、文化傳統採集或其他創新體驗。</v>
      </c>
      <c r="O49" s="27" t="s">
        <v>373</v>
      </c>
      <c r="P49" s="27" t="s">
        <v>437</v>
      </c>
      <c r="Q49" s="39" t="s">
        <v>438</v>
      </c>
      <c r="R49" s="26" t="str">
        <f t="shared" si="3"/>
        <v>承辦人員：林彥姿</v>
      </c>
      <c r="S49" s="40" t="s">
        <v>439</v>
      </c>
      <c r="T49" s="26" t="str">
        <f t="shared" si="4"/>
        <v>電話：03-8420992</v>
      </c>
      <c r="U49" s="55" t="s">
        <v>440</v>
      </c>
      <c r="V49" s="31" t="str">
        <f t="shared" si="5"/>
        <v>電子信箱：fah0726@yahoo.com .tw</v>
      </c>
      <c r="W49" s="55"/>
      <c r="X49" s="39" t="s">
        <v>441</v>
      </c>
      <c r="Y49" s="26" t="str">
        <f t="shared" si="6"/>
        <v>輔導員：羅琳</v>
      </c>
      <c r="Z49" s="43" t="s">
        <v>439</v>
      </c>
      <c r="AA49" s="34" t="str">
        <f t="shared" si="7"/>
        <v>電話：03-8420992</v>
      </c>
      <c r="AB49" s="58" t="s">
        <v>442</v>
      </c>
      <c r="AC49" s="36" t="str">
        <f t="shared" si="8"/>
        <v>電子信箱：thalassaemia1982</v>
      </c>
      <c r="AD49" s="37" t="str">
        <f t="shared" si="9"/>
        <v>承辦人員：林彥姿
電話：03-8420992
電子信箱：fah0726@yahoo.com .tw
輔導員：羅琳
電話：03-8420992
電子信箱：thalassaemia1982</v>
      </c>
    </row>
    <row r="50" spans="1:30" s="56" customFormat="1" ht="159" customHeight="1">
      <c r="A50" s="39">
        <v>45</v>
      </c>
      <c r="B50" s="48" t="s">
        <v>443</v>
      </c>
      <c r="C50" s="25">
        <v>1</v>
      </c>
      <c r="D50" s="39" t="s">
        <v>347</v>
      </c>
      <c r="E50" s="27" t="s">
        <v>348</v>
      </c>
      <c r="F50" s="48" t="s">
        <v>444</v>
      </c>
      <c r="G50" s="24" t="str">
        <f t="shared" si="1"/>
        <v>2.工作地點：吉安鄉原住民族家庭服務中心</v>
      </c>
      <c r="H50" s="57" t="s">
        <v>445</v>
      </c>
      <c r="I50" s="24" t="str">
        <f t="shared" si="14"/>
        <v>3.地址：花蓮縣吉安鄉宜昌村中華路二段167之1號2樓8</v>
      </c>
      <c r="J50" s="24" t="str">
        <f t="shared" si="15"/>
        <v>1.類別：
□政府部門
■非營利組織
□文化健康站
2.工作地點：吉安鄉原住民族家庭服務中心
3.地址：花蓮縣吉安鄉宜昌村中華路二段167之1號2樓8</v>
      </c>
      <c r="K50" s="48" t="s">
        <v>446</v>
      </c>
      <c r="L50" s="48" t="s">
        <v>436</v>
      </c>
      <c r="M50" s="24" t="str">
        <f t="shared" si="16"/>
        <v>3.創新作為：活動策畫、公益服務、文化傳統採集或其他創新體驗。</v>
      </c>
      <c r="N50" s="24" t="str">
        <f>_xlfn.CONCAT(K50&amp;CHAR(10)&amp;M50)</f>
        <v>1.週休二日；週一至週五08:00~17:00，休息時間：12:00-13:00，每二週工作總時數80小時。
2.工讀內容：
(1)環境維護、接聽電話並紀錄。
(2)陪同關懷訪視個案文書行政。
(3)各項專案活動協助及支援。
3.創新作為：活動策畫、公益服務、文化傳統採集或其他創新體驗。</v>
      </c>
      <c r="O50" s="27" t="s">
        <v>447</v>
      </c>
      <c r="P50" s="27" t="s">
        <v>448</v>
      </c>
      <c r="Q50" s="39" t="s">
        <v>449</v>
      </c>
      <c r="R50" s="26" t="str">
        <f t="shared" si="3"/>
        <v>承辦人員：高金蘭</v>
      </c>
      <c r="S50" s="40" t="s">
        <v>450</v>
      </c>
      <c r="T50" s="26" t="str">
        <f t="shared" si="4"/>
        <v>電話：03-8534665</v>
      </c>
      <c r="U50" s="55" t="s">
        <v>451</v>
      </c>
      <c r="V50" s="31" t="str">
        <f t="shared" si="5"/>
        <v>電子信箱：alicealicel1682011@hotmail.com</v>
      </c>
      <c r="W50" s="55"/>
      <c r="X50" s="39" t="s">
        <v>452</v>
      </c>
      <c r="Y50" s="26" t="str">
        <f t="shared" si="6"/>
        <v>輔導員：金貝貞</v>
      </c>
      <c r="Z50" s="43" t="s">
        <v>450</v>
      </c>
      <c r="AA50" s="34" t="str">
        <f t="shared" si="7"/>
        <v>電話：03-8534665</v>
      </c>
      <c r="AB50" s="53" t="s">
        <v>453</v>
      </c>
      <c r="AC50" s="36" t="str">
        <f t="shared" si="8"/>
        <v>電子信箱：aezz9791@gmail.com</v>
      </c>
      <c r="AD50" s="37" t="str">
        <f t="shared" si="9"/>
        <v>承辦人員：高金蘭
電話：03-8534665
電子信箱：alicealicel1682011@hotmail.com
輔導員：金貝貞
電話：03-8534665
電子信箱：aezz9791@gmail.com</v>
      </c>
    </row>
    <row r="51" spans="1:30" s="56" customFormat="1" ht="132" customHeight="1">
      <c r="A51" s="39">
        <v>46</v>
      </c>
      <c r="B51" s="48" t="s">
        <v>454</v>
      </c>
      <c r="C51" s="25">
        <v>1</v>
      </c>
      <c r="D51" s="39" t="s">
        <v>367</v>
      </c>
      <c r="E51" s="27" t="s">
        <v>368</v>
      </c>
      <c r="F51" s="48" t="s">
        <v>455</v>
      </c>
      <c r="G51" s="24" t="str">
        <f t="shared" si="1"/>
        <v>2.工作地點：Lidaw文化健康站</v>
      </c>
      <c r="H51" s="57" t="s">
        <v>456</v>
      </c>
      <c r="I51" s="24" t="str">
        <f t="shared" si="14"/>
        <v>3.地址：花蓮縣吉安鄉東昌村東海六街126號</v>
      </c>
      <c r="J51" s="24" t="str">
        <f t="shared" si="15"/>
        <v>1.類別：
□政府部門
□非營利組織
■文化健康站
2.工作地點：Lidaw文化健康站
3.地址：花蓮縣吉安鄉東昌村東海六街126號</v>
      </c>
      <c r="K51" s="27" t="s">
        <v>457</v>
      </c>
      <c r="L51" s="48" t="s">
        <v>458</v>
      </c>
      <c r="M51" s="24" t="str">
        <f t="shared" si="16"/>
        <v>3.創新作為：協助活動策畫、文化傳統採集等。</v>
      </c>
      <c r="N51" s="24" t="str">
        <f>_xlfn.CONCAT(K51&amp;CHAR(10)&amp;M51)</f>
        <v>1.週休二日；週一至週五08:00~16:00，休息時間為彈性休息，每二週工作總時數80小時。。
2.工讀內容：生活照顧、準備餐點、活動空間清潔及維護、個案安全維護等協助事項。
3.創新作為：協助活動策畫、文化傳統採集等。</v>
      </c>
      <c r="O51" s="27" t="s">
        <v>459</v>
      </c>
      <c r="P51" s="27" t="s">
        <v>460</v>
      </c>
      <c r="Q51" s="39" t="s">
        <v>461</v>
      </c>
      <c r="R51" s="26" t="str">
        <f t="shared" si="3"/>
        <v>承辦人員：陳皓雯</v>
      </c>
      <c r="S51" s="40" t="s">
        <v>462</v>
      </c>
      <c r="T51" s="26" t="str">
        <f t="shared" si="4"/>
        <v>電話：0975-233602</v>
      </c>
      <c r="U51" s="55" t="s">
        <v>463</v>
      </c>
      <c r="V51" s="31" t="str">
        <f t="shared" si="5"/>
        <v>電子信箱：a0975233602@gmail.com</v>
      </c>
      <c r="W51" s="55"/>
      <c r="X51" s="39" t="s">
        <v>464</v>
      </c>
      <c r="Y51" s="26" t="str">
        <f t="shared" si="6"/>
        <v>輔導員：蘇惠慈</v>
      </c>
      <c r="Z51" s="43" t="s">
        <v>465</v>
      </c>
      <c r="AA51" s="34" t="str">
        <f t="shared" si="7"/>
        <v>電話：0977-612421</v>
      </c>
      <c r="AB51" s="58"/>
      <c r="AC51" s="36" t="str">
        <f t="shared" si="8"/>
        <v>電子信箱：</v>
      </c>
      <c r="AD51" s="37" t="str">
        <f t="shared" si="9"/>
        <v>承辦人員：陳皓雯
電話：0975-233602
電子信箱：a0975233602@gmail.com
輔導員：蘇惠慈
電話：0977-612421
電子信箱：</v>
      </c>
    </row>
    <row r="52" spans="1:30" s="56" customFormat="1" ht="230.25" customHeight="1">
      <c r="A52" s="39">
        <v>47</v>
      </c>
      <c r="B52" s="48" t="s">
        <v>466</v>
      </c>
      <c r="C52" s="25">
        <v>1</v>
      </c>
      <c r="D52" s="39" t="s">
        <v>367</v>
      </c>
      <c r="E52" s="27" t="s">
        <v>368</v>
      </c>
      <c r="F52" s="48" t="s">
        <v>467</v>
      </c>
      <c r="G52" s="24" t="str">
        <f t="shared" si="1"/>
        <v>2.工作地點：娜荳蘭文化健康站</v>
      </c>
      <c r="H52" s="57" t="str">
        <f>F52</f>
        <v>娜荳蘭文化健康站</v>
      </c>
      <c r="I52" s="24" t="str">
        <f t="shared" si="14"/>
        <v>3.地址：娜荳蘭文化健康站</v>
      </c>
      <c r="J52" s="24" t="str">
        <f t="shared" si="15"/>
        <v>1.類別：
□政府部門
□非營利組織
■文化健康站
2.工作地點：娜荳蘭文化健康站
3.地址：娜荳蘭文化健康站</v>
      </c>
      <c r="K52" s="48" t="s">
        <v>468</v>
      </c>
      <c r="L52" s="27" t="s">
        <v>469</v>
      </c>
      <c r="M52" s="24" t="str">
        <f t="shared" si="16"/>
        <v>3.創新作為：公益服務-協助弱勢陪同參與戶外活動，計1場。</v>
      </c>
      <c r="N52" s="24" t="str">
        <f>_xlfn.CONCAT(K52&amp;CHAR(10)&amp;M52)</f>
        <v>1.週休二日；週一至週五08:00~16:00，休息時間為彈性休息，每二週工作總時數80小時。
2.工讀內容：
(1)協助站內環境清潔消毒、電話問安工作、整理活動方案、量能提升服務、資源連結及運用情形、生理量測紀錄及服務成果相關統計報表資料。
(2)協助財產盤點及維護工作。
(3)協助設計各類延緩老化失能活動教案。
(4)協助辦理長者備餐或送餐事宜。
(5)協助拍攝並剪輯文化健康站服務宣導影片。
3.創新作為：公益服務-協助弱勢陪同參與戶外活動，計1場。</v>
      </c>
      <c r="O52" s="27" t="s">
        <v>373</v>
      </c>
      <c r="P52" s="27" t="s">
        <v>470</v>
      </c>
      <c r="Q52" s="39" t="s">
        <v>471</v>
      </c>
      <c r="R52" s="26" t="str">
        <f t="shared" si="3"/>
        <v>承辦人員：羅秋花</v>
      </c>
      <c r="S52" s="40" t="s">
        <v>472</v>
      </c>
      <c r="T52" s="26" t="str">
        <f t="shared" si="4"/>
        <v>電話：06976-842952</v>
      </c>
      <c r="U52" s="55" t="s">
        <v>473</v>
      </c>
      <c r="V52" s="31" t="str">
        <f t="shared" si="5"/>
        <v>電子信箱：shing161140@gmail.com</v>
      </c>
      <c r="W52" s="55"/>
      <c r="X52" s="39" t="s">
        <v>471</v>
      </c>
      <c r="Y52" s="26" t="str">
        <f t="shared" si="6"/>
        <v>輔導員：羅秋花</v>
      </c>
      <c r="Z52" s="43" t="s">
        <v>472</v>
      </c>
      <c r="AA52" s="34" t="str">
        <f t="shared" si="7"/>
        <v>電話：06976-842952</v>
      </c>
      <c r="AB52" s="53" t="s">
        <v>473</v>
      </c>
      <c r="AC52" s="36" t="str">
        <f t="shared" si="8"/>
        <v>電子信箱：shing161140@gmail.com</v>
      </c>
      <c r="AD52" s="37" t="str">
        <f t="shared" si="9"/>
        <v>承辦人員：羅秋花
電話：06976-842952
電子信箱：shing161140@gmail.com
輔導員：羅秋花
電話：06976-842952
電子信箱：shing161140@gmail.com</v>
      </c>
    </row>
    <row r="53" spans="1:30" s="56" customFormat="1" ht="150.75" customHeight="1">
      <c r="A53" s="39">
        <v>48</v>
      </c>
      <c r="B53" s="48" t="s">
        <v>474</v>
      </c>
      <c r="C53" s="25">
        <v>1</v>
      </c>
      <c r="D53" s="39" t="s">
        <v>347</v>
      </c>
      <c r="E53" s="27" t="s">
        <v>348</v>
      </c>
      <c r="F53" s="48" t="s">
        <v>475</v>
      </c>
      <c r="G53" s="24" t="str">
        <f t="shared" si="1"/>
        <v>2.工作地點：新城青春YOUNG基地</v>
      </c>
      <c r="H53" s="57" t="s">
        <v>476</v>
      </c>
      <c r="I53" s="24" t="str">
        <f t="shared" si="14"/>
        <v>3.地址：花蓮縣新城鄉北埔路13號</v>
      </c>
      <c r="J53" s="24" t="str">
        <f t="shared" si="15"/>
        <v>1.類別：
□政府部門
■非營利組織
□文化健康站
2.工作地點：新城青春YOUNG基地
3.地址：花蓮縣新城鄉北埔路13號</v>
      </c>
      <c r="K53" s="27" t="s">
        <v>477</v>
      </c>
      <c r="L53" s="27" t="s">
        <v>406</v>
      </c>
      <c r="M53" s="24" t="str">
        <f t="shared" si="16"/>
        <v>3.創新作為：例如參加專業訓練、活動策劃、公益服務、文化傳統採集或其他創新體驗等。</v>
      </c>
      <c r="N53" s="24" t="str">
        <f>_xlfn.CONCAT(K53&amp;CHAR(10)&amp;M53)</f>
        <v>1.工作時間：週二至週五10:00-19:00，14:00至15:00休息；週六08:00-17:00，12:00-13:00休息，每二週工作總時數80小時。
2.週休二日：週日至週一。
3.工讀內容：執行青少年社區據點相關活動。
3.創新作為：例如參加專業訓練、活動策劃、公益服務、文化傳統採集或其他創新體驗等。</v>
      </c>
      <c r="O53" s="27" t="s">
        <v>478</v>
      </c>
      <c r="P53" s="27" t="s">
        <v>479</v>
      </c>
      <c r="Q53" s="39" t="s">
        <v>480</v>
      </c>
      <c r="R53" s="26" t="str">
        <f t="shared" si="3"/>
        <v>承辦人員：蔡清蓮</v>
      </c>
      <c r="S53" s="40" t="s">
        <v>481</v>
      </c>
      <c r="T53" s="26" t="str">
        <f t="shared" si="4"/>
        <v>電話：038-262021#3526</v>
      </c>
      <c r="U53" s="55" t="s">
        <v>482</v>
      </c>
      <c r="V53" s="31" t="str">
        <f t="shared" si="5"/>
        <v>電子信箱：tsai.huayouth@mustard.org.tw</v>
      </c>
      <c r="W53" s="55"/>
      <c r="X53" s="39" t="s">
        <v>480</v>
      </c>
      <c r="Y53" s="26" t="str">
        <f t="shared" si="6"/>
        <v>輔導員：蔡清蓮</v>
      </c>
      <c r="Z53" s="43" t="s">
        <v>481</v>
      </c>
      <c r="AA53" s="34" t="str">
        <f t="shared" si="7"/>
        <v>電話：038-262021#3526</v>
      </c>
      <c r="AB53" s="53" t="s">
        <v>482</v>
      </c>
      <c r="AC53" s="36" t="str">
        <f t="shared" si="8"/>
        <v>電子信箱：tsai.huayouth@mustard.org.tw</v>
      </c>
      <c r="AD53" s="37" t="str">
        <f t="shared" si="9"/>
        <v>承辦人員：蔡清蓮
電話：038-262021#3526
電子信箱：tsai.huayouth@mustard.org.tw
輔導員：蔡清蓮
電話：038-262021#3526
電子信箱：tsai.huayouth@mustard.org.tw</v>
      </c>
    </row>
    <row r="54" spans="1:30" s="56" customFormat="1" ht="145.5" customHeight="1">
      <c r="A54" s="39">
        <v>49</v>
      </c>
      <c r="B54" s="48" t="s">
        <v>483</v>
      </c>
      <c r="C54" s="25">
        <v>1</v>
      </c>
      <c r="D54" s="39" t="s">
        <v>347</v>
      </c>
      <c r="E54" s="27" t="s">
        <v>348</v>
      </c>
      <c r="F54" s="48" t="s">
        <v>483</v>
      </c>
      <c r="G54" s="24" t="str">
        <f t="shared" si="1"/>
        <v>2.工作地點：台灣太魯閣族語言發展協會</v>
      </c>
      <c r="H54" s="57" t="s">
        <v>484</v>
      </c>
      <c r="I54" s="24" t="str">
        <f t="shared" si="14"/>
        <v>3.地址：花蓮縣新城鄉民族路89號1樓</v>
      </c>
      <c r="J54" s="24" t="str">
        <f t="shared" si="15"/>
        <v>1.類別：
□政府部門
■非營利組織
□文化健康站
2.工作地點：台灣太魯閣族語言發展協會
3.地址：花蓮縣新城鄉民族路89號1樓</v>
      </c>
      <c r="K54" s="27" t="s">
        <v>485</v>
      </c>
      <c r="L54" s="27" t="s">
        <v>406</v>
      </c>
      <c r="M54" s="24" t="str">
        <f t="shared" si="16"/>
        <v>3.創新作為：例如參加專業訓練、活動策劃、公益服務、文化傳統採集或其他創新體驗等。</v>
      </c>
      <c r="N54" s="24" t="str">
        <f>_xlfn.CONCAT(K54&amp;CHAR(10)&amp;M54)</f>
        <v>1.週休二日；週一至週五08:00~17:00，休息時間：12:00-13:00，每二週工作總時數80小時。
2.工讀內容：行政、資料整理、檔案分類、連繫事宜、社群傳播、其他太魯閣族業務事項…等。
3.創新作為：例如參加專業訓練、活動策劃、公益服務、文化傳統採集或其他創新體驗等。</v>
      </c>
      <c r="O54" s="27" t="s">
        <v>486</v>
      </c>
      <c r="P54" s="27" t="s">
        <v>487</v>
      </c>
      <c r="Q54" s="39" t="s">
        <v>488</v>
      </c>
      <c r="R54" s="26" t="str">
        <f t="shared" si="3"/>
        <v>承辦人員：林雅萍</v>
      </c>
      <c r="S54" s="40" t="s">
        <v>489</v>
      </c>
      <c r="T54" s="26" t="str">
        <f t="shared" si="4"/>
        <v>電話：0917-438889</v>
      </c>
      <c r="U54" s="55" t="s">
        <v>490</v>
      </c>
      <c r="V54" s="31" t="str">
        <f t="shared" si="5"/>
        <v>電子信箱：badawanyuri@gmail.com</v>
      </c>
      <c r="W54" s="55"/>
      <c r="X54" s="39" t="s">
        <v>491</v>
      </c>
      <c r="Y54" s="26" t="str">
        <f t="shared" si="6"/>
        <v>輔導員：林孟萍</v>
      </c>
      <c r="Z54" s="43" t="s">
        <v>492</v>
      </c>
      <c r="AA54" s="34" t="str">
        <f t="shared" si="7"/>
        <v>電話：0915-038183</v>
      </c>
      <c r="AB54" s="53" t="s">
        <v>493</v>
      </c>
      <c r="AC54" s="36" t="str">
        <f t="shared" si="8"/>
        <v>電子信箱：mikulin6776@gmail.com</v>
      </c>
      <c r="AD54" s="37" t="str">
        <f t="shared" si="9"/>
        <v>承辦人員：林雅萍
電話：0917-438889
電子信箱：badawanyuri@gmail.com
輔導員：林孟萍
電話：0915-038183
電子信箱：mikulin6776@gmail.com</v>
      </c>
    </row>
    <row r="55" spans="1:30" ht="216" customHeight="1">
      <c r="A55" s="39">
        <v>50</v>
      </c>
      <c r="B55" s="37" t="s">
        <v>494</v>
      </c>
      <c r="C55" s="25">
        <v>1</v>
      </c>
      <c r="D55" s="39" t="s">
        <v>367</v>
      </c>
      <c r="E55" s="27" t="s">
        <v>368</v>
      </c>
      <c r="F55" s="37" t="s">
        <v>495</v>
      </c>
      <c r="G55" s="24" t="str">
        <f t="shared" si="1"/>
        <v>2.工作地點：榕樹文化健康站</v>
      </c>
      <c r="H55" s="36" t="s">
        <v>496</v>
      </c>
      <c r="I55" s="24" t="str">
        <f t="shared" si="14"/>
        <v>3.地址：花蓮縣秀林鄉銅門村五鄰56-2號</v>
      </c>
      <c r="J55" s="24" t="str">
        <f t="shared" si="15"/>
        <v>1.類別：
□政府部門
□非營利組織
■文化健康站
2.工作地點：榕樹文化健康站
3.地址：花蓮縣秀林鄉銅門村五鄰56-2號</v>
      </c>
      <c r="K55" s="37" t="s">
        <v>497</v>
      </c>
      <c r="L55" s="37" t="s">
        <v>498</v>
      </c>
      <c r="M55" s="24" t="str">
        <f t="shared" si="16"/>
        <v>3.創新作為：攝影、影片剪輯及長者手作宣傳(含粉專)、族語日常交流、歌謠傳唱。</v>
      </c>
      <c r="N55" s="24" t="str">
        <f>_xlfn.CONCAT(K55&amp;CHAR(10)&amp;M55)</f>
        <v>1.週休二日，週一至週五上午8:00上班至16:00下班，12:00至13:00間彈性休息。每二週工作總時數80小時。
2.工讀內容：戶外及室內環境整理清消、長者健康資料上傳、協助備菜、餐後整理、菜園簡易整理、陪同照服員訪家訪、協助照服員課程教學及帶操、簡易健康服務、陪同長者購物互動及協助主管交辦事項。
3.創新作為：攝影、影片剪輯及長者手作宣傳(含粉專)、族語日常交流、歌謠傳唱。</v>
      </c>
      <c r="O55" s="37" t="s">
        <v>499</v>
      </c>
      <c r="P55" s="37" t="s">
        <v>500</v>
      </c>
      <c r="Q55" s="39" t="s">
        <v>501</v>
      </c>
      <c r="R55" s="26" t="str">
        <f t="shared" si="3"/>
        <v>承辦人員：詩欣茹</v>
      </c>
      <c r="S55" s="50" t="s">
        <v>502</v>
      </c>
      <c r="T55" s="26" t="str">
        <f t="shared" si="4"/>
        <v>電話：03-8642188
/0912-135198</v>
      </c>
      <c r="U55" s="41" t="s">
        <v>503</v>
      </c>
      <c r="V55" s="31" t="str">
        <f t="shared" si="5"/>
        <v>電子信箱：Ibuh5562@gmail.com</v>
      </c>
      <c r="W55" s="42"/>
      <c r="X55" s="39" t="s">
        <v>504</v>
      </c>
      <c r="Y55" s="26" t="str">
        <f t="shared" si="6"/>
        <v>輔導員：劉筱妤</v>
      </c>
      <c r="Z55" s="43" t="s">
        <v>505</v>
      </c>
      <c r="AA55" s="34" t="str">
        <f t="shared" si="7"/>
        <v>電話：03-8642188</v>
      </c>
      <c r="AB55" s="44" t="s">
        <v>506</v>
      </c>
      <c r="AC55" s="36" t="str">
        <f t="shared" si="8"/>
        <v>電子信箱：Liufush689@yahoo.com.tw</v>
      </c>
      <c r="AD55" s="37" t="str">
        <f t="shared" si="9"/>
        <v>承辦人員：詩欣茹
電話：03-8642188
/0912-135198
電子信箱：Ibuh5562@gmail.com
輔導員：劉筱妤
電話：03-8642188
電子信箱：Liufush689@yahoo.com.tw</v>
      </c>
    </row>
    <row r="56" spans="1:30" ht="156.75" customHeight="1">
      <c r="A56" s="39">
        <v>51</v>
      </c>
      <c r="B56" s="37" t="s">
        <v>507</v>
      </c>
      <c r="C56" s="25">
        <v>1</v>
      </c>
      <c r="D56" s="39" t="s">
        <v>367</v>
      </c>
      <c r="E56" s="27" t="s">
        <v>368</v>
      </c>
      <c r="F56" s="37" t="s">
        <v>508</v>
      </c>
      <c r="G56" s="24" t="str">
        <f t="shared" si="1"/>
        <v>2.工作地點：重光文化健康站</v>
      </c>
      <c r="H56" s="36" t="s">
        <v>509</v>
      </c>
      <c r="I56" s="24" t="str">
        <f t="shared" si="14"/>
        <v>3.地址：花蓮縣秀林鄉文蘭村11鄰重光路66-2號</v>
      </c>
      <c r="J56" s="24" t="str">
        <f t="shared" si="15"/>
        <v>1.類別：
□政府部門
□非營利組織
■文化健康站
2.工作地點：重光文化健康站
3.地址：花蓮縣秀林鄉文蘭村11鄰重光路66-2號</v>
      </c>
      <c r="K56" s="37" t="s">
        <v>510</v>
      </c>
      <c r="L56" s="37" t="s">
        <v>511</v>
      </c>
      <c r="M56" s="24" t="str">
        <f t="shared" si="11"/>
        <v>3.創新作為：
(1)文健站喜樂菜園整理。
(2)咖啡香皂等課程執行。</v>
      </c>
      <c r="N56" s="24" t="str">
        <f>_xlfn.CONCAT(K56&amp;CHAR(10)&amp;M56)</f>
        <v>1.週休二日，週一至週五上午8:00上班至16:00下班，12:00至13:00間彈性休息。每二週工作總時數80小時。
2.工作內容
(1)協助電腦系統文書處理。
(2)體適能、手作、頭腦保健等課程協助。
3.創新作為：
(1)文健站喜樂菜園整理。
(2)咖啡香皂等課程執行。</v>
      </c>
      <c r="O56" s="37" t="s">
        <v>512</v>
      </c>
      <c r="P56" s="36" t="s">
        <v>395</v>
      </c>
      <c r="Q56" s="39" t="s">
        <v>513</v>
      </c>
      <c r="R56" s="26" t="str">
        <f t="shared" si="3"/>
        <v>承辦人員：李俊哲</v>
      </c>
      <c r="S56" s="40" t="s">
        <v>514</v>
      </c>
      <c r="T56" s="26" t="str">
        <f t="shared" si="4"/>
        <v>電話：03-8650397</v>
      </c>
      <c r="U56" s="41" t="s">
        <v>515</v>
      </c>
      <c r="V56" s="31" t="str">
        <f t="shared" si="5"/>
        <v>電子信箱：topis7777@gmail.com</v>
      </c>
      <c r="W56" s="42"/>
      <c r="X56" s="39" t="s">
        <v>516</v>
      </c>
      <c r="Y56" s="26" t="str">
        <f t="shared" si="6"/>
        <v>輔導員：李燕萍</v>
      </c>
      <c r="Z56" s="43" t="s">
        <v>517</v>
      </c>
      <c r="AA56" s="34" t="str">
        <f t="shared" si="7"/>
        <v>電話：03-8653873</v>
      </c>
      <c r="AB56" s="44" t="s">
        <v>518</v>
      </c>
      <c r="AC56" s="36" t="str">
        <f t="shared" si="8"/>
        <v>電子信箱：hurulee0904@gmail.com</v>
      </c>
      <c r="AD56" s="37" t="str">
        <f t="shared" si="9"/>
        <v>承辦人員：李俊哲
電話：03-8650397
電子信箱：topis7777@gmail.com
輔導員：李燕萍
電話：03-8653873
電子信箱：hurulee0904@gmail.com</v>
      </c>
    </row>
    <row r="57" spans="1:30" ht="180" customHeight="1">
      <c r="A57" s="39">
        <v>52</v>
      </c>
      <c r="B57" s="37" t="s">
        <v>519</v>
      </c>
      <c r="C57" s="25">
        <v>1</v>
      </c>
      <c r="D57" s="39" t="s">
        <v>367</v>
      </c>
      <c r="E57" s="27" t="s">
        <v>368</v>
      </c>
      <c r="F57" s="37" t="s">
        <v>520</v>
      </c>
      <c r="G57" s="24" t="str">
        <f t="shared" si="1"/>
        <v>2.工作地點：銅門文化健康站</v>
      </c>
      <c r="H57" s="36" t="s">
        <v>521</v>
      </c>
      <c r="I57" s="24" t="str">
        <f t="shared" si="14"/>
        <v>3.地址：花蓮縣秀林鄉銅門村9鄰銅門56號</v>
      </c>
      <c r="J57" s="24" t="str">
        <f t="shared" si="15"/>
        <v>1.類別：
□政府部門
□非營利組織
■文化健康站
2.工作地點：銅門文化健康站
3.地址：花蓮縣秀林鄉銅門村9鄰銅門56號</v>
      </c>
      <c r="K57" s="37" t="s">
        <v>522</v>
      </c>
      <c r="L57" s="37" t="s">
        <v>523</v>
      </c>
      <c r="M57" s="24" t="str">
        <f>"3.創新作為："&amp;L57</f>
        <v>3.創新作為：推薦參加太魯閣族文化課程或研習、協助規劃原住民日-太魯閣族文化活動、協助採集太魯閣族傳統文化(歌謠、傳說、技藝、傳統醫療等)、協助調查與分析長者常見疾病及協助設計長者營養菜單等。</v>
      </c>
      <c r="N57" s="24" t="str">
        <f>_xlfn.CONCAT(K57&amp;CHAR(10)&amp;M57)</f>
        <v>1.週休二日，週一至週五上午8:00上班至16:00下班，12:00至13:00間彈性休息。每二週工作總時數80小時。
2.工作內容：協助生理測量、環境整理與布置、行政處理、課程準備、關懷訪及電話訪視、配餐及送餐等。
3.創新作為：推薦參加太魯閣族文化課程或研習、協助規劃原住民日-太魯閣族文化活動、協助採集太魯閣族傳統文化(歌謠、傳說、技藝、傳統醫療等)、協助調查與分析長者常見疾病及協助設計長者營養菜單等。</v>
      </c>
      <c r="O57" s="37" t="s">
        <v>524</v>
      </c>
      <c r="P57" s="37" t="s">
        <v>525</v>
      </c>
      <c r="Q57" s="39" t="s">
        <v>526</v>
      </c>
      <c r="R57" s="26" t="str">
        <f t="shared" si="3"/>
        <v>承辦人員：林正雄</v>
      </c>
      <c r="S57" s="40" t="s">
        <v>527</v>
      </c>
      <c r="T57" s="26" t="str">
        <f t="shared" si="4"/>
        <v>電話：03-8641130</v>
      </c>
      <c r="U57" s="41" t="s">
        <v>528</v>
      </c>
      <c r="V57" s="31" t="str">
        <f t="shared" si="5"/>
        <v>電子信箱：Tumun715300@gmail.com</v>
      </c>
      <c r="W57" s="42"/>
      <c r="X57" s="39" t="s">
        <v>529</v>
      </c>
      <c r="Y57" s="26" t="str">
        <f t="shared" si="6"/>
        <v>輔導員：林惠文</v>
      </c>
      <c r="Z57" s="43" t="s">
        <v>527</v>
      </c>
      <c r="AA57" s="34" t="str">
        <f t="shared" si="7"/>
        <v>電話：03-8641130</v>
      </c>
      <c r="AB57" s="44" t="s">
        <v>530</v>
      </c>
      <c r="AC57" s="36" t="str">
        <f t="shared" si="8"/>
        <v>電子信箱：linhuiwen710314@gmail.com</v>
      </c>
      <c r="AD57" s="37" t="str">
        <f t="shared" si="9"/>
        <v>承辦人員：林正雄
電話：03-8641130
電子信箱：Tumun715300@gmail.com
輔導員：林惠文
電話：03-8641130
電子信箱：linhuiwen710314@gmail.com</v>
      </c>
    </row>
    <row r="58" spans="1:30" ht="229.5" customHeight="1">
      <c r="A58" s="39">
        <v>53</v>
      </c>
      <c r="B58" s="37" t="s">
        <v>531</v>
      </c>
      <c r="C58" s="25">
        <v>1</v>
      </c>
      <c r="D58" s="39" t="s">
        <v>367</v>
      </c>
      <c r="E58" s="27" t="s">
        <v>368</v>
      </c>
      <c r="F58" s="37" t="s">
        <v>532</v>
      </c>
      <c r="G58" s="24" t="str">
        <f t="shared" si="1"/>
        <v>2.工作地點：道拉斯文化健康站</v>
      </c>
      <c r="H58" s="36" t="s">
        <v>533</v>
      </c>
      <c r="I58" s="24" t="str">
        <f t="shared" si="14"/>
        <v>3.地址：花蓮縣秀林鄉秀林村(路)75號</v>
      </c>
      <c r="J58" s="24" t="str">
        <f t="shared" si="15"/>
        <v>1.類別：
□政府部門
□非營利組織
■文化健康站
2.工作地點：道拉斯文化健康站
3.地址：花蓮縣秀林鄉秀林村(路)75號</v>
      </c>
      <c r="K58" s="37" t="s">
        <v>534</v>
      </c>
      <c r="L58" s="37" t="s">
        <v>535</v>
      </c>
      <c r="M58" s="24" t="str">
        <f>"3.創新作為："&amp;L58</f>
        <v>3.創新作為：協助傳統藥用(食用)植物或訪視長者並記錄。</v>
      </c>
      <c r="N58" s="24" t="str">
        <f>_xlfn.CONCAT(K58&amp;CHAR(10)&amp;M58)</f>
        <v>1.週休二日；週一至週五08:00~17:00，休息時間：12:00-13:00，每二週工作總時數80小時。
2.工作內容：
(1)主要工作：協助文健站照服員各項站內活動或服務。
(2)長者訪談與編寫長者生命史。
(3)傳統文化、植物環境等紀錄與發想或影音紀錄。
(4)透過工讀期間與部落長者交流活動與母語學習，促進長者與工讀的相互體驗。
(5)協助文健站內社群維護及系統登陸等行政業務。
3.創新作為：協助傳統藥用(食用)植物或訪視長者並記錄。</v>
      </c>
      <c r="O58" s="37" t="s">
        <v>536</v>
      </c>
      <c r="P58" s="37" t="s">
        <v>537</v>
      </c>
      <c r="Q58" s="39" t="s">
        <v>538</v>
      </c>
      <c r="R58" s="26" t="str">
        <f t="shared" si="3"/>
        <v>承辦人員：林月華</v>
      </c>
      <c r="S58" s="50" t="s">
        <v>539</v>
      </c>
      <c r="T58" s="26" t="str">
        <f t="shared" si="4"/>
        <v>電話：0912-226773/03-8611599</v>
      </c>
      <c r="U58" s="41" t="s">
        <v>540</v>
      </c>
      <c r="V58" s="31" t="str">
        <f t="shared" si="5"/>
        <v>電子信箱：bcda86115599@gmail.com.tw</v>
      </c>
      <c r="W58" s="42"/>
      <c r="X58" s="39" t="s">
        <v>541</v>
      </c>
      <c r="Y58" s="26" t="str">
        <f t="shared" si="6"/>
        <v>輔導員：林如玉</v>
      </c>
      <c r="Z58" s="43" t="s">
        <v>542</v>
      </c>
      <c r="AA58" s="34" t="str">
        <f t="shared" si="7"/>
        <v>電話：03-8611599</v>
      </c>
      <c r="AB58" s="44" t="s">
        <v>540</v>
      </c>
      <c r="AC58" s="36" t="str">
        <f t="shared" si="8"/>
        <v>電子信箱：bcda86115599@gmail.com.tw</v>
      </c>
      <c r="AD58" s="37" t="str">
        <f t="shared" si="9"/>
        <v>承辦人員：林月華
電話：0912-226773/03-8611599
電子信箱：bcda86115599@gmail.com.tw
輔導員：林如玉
電話：03-8611599
電子信箱：bcda86115599@gmail.com.tw</v>
      </c>
    </row>
    <row r="59" spans="1:30" ht="235.5" customHeight="1">
      <c r="A59" s="39">
        <v>54</v>
      </c>
      <c r="B59" s="37" t="s">
        <v>543</v>
      </c>
      <c r="C59" s="25">
        <v>1</v>
      </c>
      <c r="D59" s="39" t="s">
        <v>367</v>
      </c>
      <c r="E59" s="27" t="s">
        <v>368</v>
      </c>
      <c r="F59" s="37" t="s">
        <v>544</v>
      </c>
      <c r="G59" s="24" t="str">
        <f t="shared" si="1"/>
        <v>2.工作地點：舒漾文化健康站</v>
      </c>
      <c r="H59" s="36" t="s">
        <v>545</v>
      </c>
      <c r="I59" s="24" t="str">
        <f t="shared" si="14"/>
        <v>3.地址：花蓮縣秀林鄉秀林村秀林路78-25號</v>
      </c>
      <c r="J59" s="24" t="str">
        <f t="shared" si="15"/>
        <v>1.類別：
□政府部門
□非營利組織
■文化健康站
2.工作地點：舒漾文化健康站
3.地址：花蓮縣秀林鄉秀林村秀林路78-25號</v>
      </c>
      <c r="K59" s="37" t="s">
        <v>546</v>
      </c>
      <c r="L59" s="37" t="s">
        <v>547</v>
      </c>
      <c r="M59" s="24" t="str">
        <f t="shared" si="11"/>
        <v>3.創新作為：
(1)透過田野調查將部落長者的生活分享在地部落生命感人故事。
(2)整合在地農產品推廣及行銷。</v>
      </c>
      <c r="N59" s="24" t="str">
        <f>_xlfn.CONCAT(K59&amp;CHAR(10)&amp;M59)</f>
        <v>1.週休二日；週一至週五08:00~17:00，休息時間：12:00-13:00，每二週工作總時數80小時。
2.工作內容：
(1)文化健康站課程安排及田野調查。
(2)文書行政作業。
(3)網路平台管理。
(4)生活紀錄。
(5)關懷訪視、量能服務、物資發送。
3.創新作為：
(1)透過田野調查將部落長者的生活分享在地部落生命感人故事。
(2)整合在地農產品推廣及行銷。</v>
      </c>
      <c r="O59" s="37" t="s">
        <v>548</v>
      </c>
      <c r="P59" s="37" t="s">
        <v>549</v>
      </c>
      <c r="Q59" s="39" t="s">
        <v>550</v>
      </c>
      <c r="R59" s="26" t="str">
        <f t="shared" si="3"/>
        <v>承辦人員：林秀瑛</v>
      </c>
      <c r="S59" s="40" t="s">
        <v>551</v>
      </c>
      <c r="T59" s="26" t="str">
        <f t="shared" si="4"/>
        <v>電話：0912-519800</v>
      </c>
      <c r="U59" s="41" t="s">
        <v>552</v>
      </c>
      <c r="V59" s="31" t="str">
        <f t="shared" si="5"/>
        <v>電子信箱：u282917@yahoo.com.tw</v>
      </c>
      <c r="W59" s="42"/>
      <c r="X59" s="39" t="s">
        <v>553</v>
      </c>
      <c r="Y59" s="26" t="str">
        <f t="shared" si="6"/>
        <v>輔導員：白瑾旋</v>
      </c>
      <c r="Z59" s="43" t="s">
        <v>554</v>
      </c>
      <c r="AA59" s="34" t="str">
        <f t="shared" si="7"/>
        <v>電話：0906-966065</v>
      </c>
      <c r="AB59" s="44" t="s">
        <v>555</v>
      </c>
      <c r="AC59" s="36" t="str">
        <f t="shared" si="8"/>
        <v>電子信箱：kiujuy9@gmail.com</v>
      </c>
      <c r="AD59" s="37" t="str">
        <f t="shared" si="9"/>
        <v>承辦人員：林秀瑛
電話：0912-519800
電子信箱：u282917@yahoo.com.tw
輔導員：白瑾旋
電話：0906-966065
電子信箱：kiujuy9@gmail.com</v>
      </c>
    </row>
    <row r="60" spans="1:30" ht="236.25" customHeight="1">
      <c r="A60" s="39">
        <v>55</v>
      </c>
      <c r="B60" s="37" t="s">
        <v>556</v>
      </c>
      <c r="C60" s="25">
        <v>1</v>
      </c>
      <c r="D60" s="39" t="s">
        <v>347</v>
      </c>
      <c r="E60" s="27" t="s">
        <v>348</v>
      </c>
      <c r="F60" s="37" t="s">
        <v>557</v>
      </c>
      <c r="G60" s="24" t="str">
        <f t="shared" si="1"/>
        <v>2.工作地點：後山蕨起</v>
      </c>
      <c r="H60" s="36" t="s">
        <v>558</v>
      </c>
      <c r="I60" s="24" t="str">
        <f t="shared" si="14"/>
        <v>3.地址：花蓮縣秀林鄉佳民村48-11號</v>
      </c>
      <c r="J60" s="24" t="str">
        <f t="shared" si="15"/>
        <v>1.類別：
□政府部門
■非營利組織
□文化健康站
2.工作地點：後山蕨起
3.地址：花蓮縣秀林鄉佳民村48-11號</v>
      </c>
      <c r="K60" s="37" t="s">
        <v>559</v>
      </c>
      <c r="L60" s="37" t="s">
        <v>547</v>
      </c>
      <c r="M60" s="24" t="str">
        <f t="shared" si="11"/>
        <v>3.創新作為：
(1)透過田野調查將部落長者的生活分享在地部落生命感人故事。
(2)整合在地農產品推廣及行銷。</v>
      </c>
      <c r="N60" s="24" t="str">
        <f>_xlfn.CONCAT(K60&amp;CHAR(10)&amp;M60)</f>
        <v>1.週休二日；週一至週五08:00~17:00，休息時間：12:00-13:00，每二週工作總時數80小時。
2.工作內容：
(1)協助導覽作業及設計導覽流程表。
(2)協助環境整潔。
(3)協助商品製作並拍攝製作過程、盤點產業材料及文化商品。
(4)實施及學習製作商品。
(5)了解文化產品及商品。
3.創新作為：
(1)透過田野調查將部落長者的生活分享在地部落生命感人故事。
(2)整合在地農產品推廣及行銷。</v>
      </c>
      <c r="O60" s="37" t="s">
        <v>560</v>
      </c>
      <c r="P60" s="37" t="s">
        <v>561</v>
      </c>
      <c r="Q60" s="39" t="s">
        <v>562</v>
      </c>
      <c r="R60" s="26" t="str">
        <f t="shared" si="3"/>
        <v>承辦人員：林俊雄</v>
      </c>
      <c r="S60" s="40" t="s">
        <v>563</v>
      </c>
      <c r="T60" s="26" t="str">
        <f t="shared" si="4"/>
        <v>電話：0958-772261</v>
      </c>
      <c r="U60" s="41" t="s">
        <v>564</v>
      </c>
      <c r="V60" s="31" t="str">
        <f t="shared" si="5"/>
        <v>電子信箱：pumpkin04010212@gmail.com</v>
      </c>
      <c r="W60" s="42"/>
      <c r="X60" s="39" t="s">
        <v>550</v>
      </c>
      <c r="Y60" s="26" t="str">
        <f t="shared" si="6"/>
        <v>輔導員：林秀瑛</v>
      </c>
      <c r="Z60" s="43" t="s">
        <v>551</v>
      </c>
      <c r="AA60" s="34" t="str">
        <f t="shared" si="7"/>
        <v>電話：0912-519800</v>
      </c>
      <c r="AB60" s="44" t="s">
        <v>552</v>
      </c>
      <c r="AC60" s="36" t="str">
        <f t="shared" si="8"/>
        <v>電子信箱：u282917@yahoo.com.tw</v>
      </c>
      <c r="AD60" s="37" t="str">
        <f t="shared" si="9"/>
        <v>承辦人員：林俊雄
電話：0958-772261
電子信箱：pumpkin04010212@gmail.com
輔導員：林秀瑛
電話：0912-519800
電子信箱：u282917@yahoo.com.tw</v>
      </c>
    </row>
    <row r="61" spans="1:30" ht="144.75" customHeight="1">
      <c r="A61" s="39">
        <v>56</v>
      </c>
      <c r="B61" s="37" t="s">
        <v>565</v>
      </c>
      <c r="C61" s="25">
        <v>1</v>
      </c>
      <c r="D61" s="39" t="s">
        <v>367</v>
      </c>
      <c r="E61" s="27" t="s">
        <v>368</v>
      </c>
      <c r="F61" s="37" t="s">
        <v>566</v>
      </c>
      <c r="G61" s="24" t="str">
        <f t="shared" si="1"/>
        <v>2.工作地點：三棧文化健康站</v>
      </c>
      <c r="H61" s="36" t="s">
        <v>567</v>
      </c>
      <c r="I61" s="24" t="str">
        <f t="shared" si="14"/>
        <v>3.地址：花蓮縣秀林鄉景美村三棧77-2號</v>
      </c>
      <c r="J61" s="24" t="str">
        <f t="shared" si="15"/>
        <v>1.類別：
□政府部門
□非營利組織
■文化健康站
2.工作地點：三棧文化健康站
3.地址：花蓮縣秀林鄉景美村三棧77-2號</v>
      </c>
      <c r="K61" s="37" t="s">
        <v>568</v>
      </c>
      <c r="L61" s="37" t="s">
        <v>569</v>
      </c>
      <c r="M61" s="24" t="str">
        <f>"3.創新作為："&amp;L61</f>
        <v>3.創新作為：影片剪輯、攝影及長者手作宣傳。</v>
      </c>
      <c r="N61" s="24" t="str">
        <f>_xlfn.CONCAT(K61&amp;CHAR(10)&amp;M61)</f>
        <v>1.週休二日，週一至週五上午8:00上班至16:00下班，12:00至13:00間彈性休息。每二週工作總時數80小時。
2.工作內容：戶外室內環境整理、長者健康資料上傳、協助備菜、餐後整理、陪同家訪、協助課程教學及帶操、簡易健康服務、陪同長者購物及協助交辦事項。
3.創新作為：影片剪輯、攝影及長者手作宣傳。</v>
      </c>
      <c r="O61" s="37" t="s">
        <v>570</v>
      </c>
      <c r="P61" s="37" t="s">
        <v>571</v>
      </c>
      <c r="Q61" s="39" t="s">
        <v>572</v>
      </c>
      <c r="R61" s="26" t="str">
        <f t="shared" si="3"/>
        <v>承辦人員：陳鶯方</v>
      </c>
      <c r="S61" s="40" t="s">
        <v>573</v>
      </c>
      <c r="T61" s="26" t="str">
        <f t="shared" si="4"/>
        <v>電話：0915-064620</v>
      </c>
      <c r="U61" s="41" t="s">
        <v>574</v>
      </c>
      <c r="V61" s="31" t="str">
        <f t="shared" si="5"/>
        <v>電子信箱：yingfang64@gmail.com</v>
      </c>
      <c r="W61" s="42"/>
      <c r="X61" s="39" t="s">
        <v>575</v>
      </c>
      <c r="Y61" s="26" t="str">
        <f t="shared" si="6"/>
        <v>輔導員：廖聖華</v>
      </c>
      <c r="Z61" s="43" t="s">
        <v>576</v>
      </c>
      <c r="AA61" s="34" t="str">
        <f t="shared" si="7"/>
        <v>電話：0985-641134</v>
      </c>
      <c r="AB61" s="44" t="s">
        <v>577</v>
      </c>
      <c r="AC61" s="36" t="str">
        <f t="shared" si="8"/>
        <v>電子信箱：u2920477@gmail.com</v>
      </c>
      <c r="AD61" s="37" t="str">
        <f t="shared" si="9"/>
        <v>承辦人員：陳鶯方
電話：0915-064620
電子信箱：yingfang64@gmail.com
輔導員：廖聖華
電話：0985-641134
電子信箱：u2920477@gmail.com</v>
      </c>
    </row>
    <row r="62" spans="1:30" ht="261" customHeight="1">
      <c r="A62" s="39">
        <v>57</v>
      </c>
      <c r="B62" s="37" t="s">
        <v>578</v>
      </c>
      <c r="C62" s="25">
        <v>1</v>
      </c>
      <c r="D62" s="39" t="s">
        <v>579</v>
      </c>
      <c r="E62" s="27" t="s">
        <v>368</v>
      </c>
      <c r="F62" s="37" t="s">
        <v>580</v>
      </c>
      <c r="G62" s="24" t="str">
        <f t="shared" si="1"/>
        <v>2.工作地點：水源文化健康站</v>
      </c>
      <c r="H62" s="36" t="s">
        <v>581</v>
      </c>
      <c r="I62" s="24" t="str">
        <f t="shared" si="14"/>
        <v>3.地址：花蓮縣秀林鄉水源村98-1號</v>
      </c>
      <c r="J62" s="24" t="str">
        <f t="shared" si="15"/>
        <v>1.類別：
□政府部門
□非營利組織
■文化健康站
2.工作地點：水源文化健康站
3.地址：花蓮縣秀林鄉水源村98-1號</v>
      </c>
      <c r="K62" s="37" t="s">
        <v>582</v>
      </c>
      <c r="L62" s="37" t="s">
        <v>583</v>
      </c>
      <c r="M62" s="24" t="str">
        <f>"3.創新作為："&amp;CHAR(10)&amp;L62</f>
        <v>3.創新作為：
(1)參與暑期間長者活動策畫與協助執行。
(2)公益服務：物資發放。
(3)參與公部門專業訓練課程。</v>
      </c>
      <c r="N62" s="24" t="str">
        <f>_xlfn.CONCAT(K62&amp;CHAR(10)&amp;M62)</f>
        <v>1.週休二日，週一至週五上午8:00上班至16:00下班，12:00至13:00間彈性休息。每二週工作總時數80小時。
2.工作內容：
(1)學習並協助文健站上文化課程參與。
(2)協助課程中攝影紀錄。
(3)一同關懷訪視部落長者。
(4)支援共餐及送餐服務。
(5)協助文健站衛生教育宣導文宣製作與宣導。
(6)文書資料的建檔與歸檔。
(7)學習及協助課程上的備課材料製作與彙整。
3.創新作為：
(1)參與暑期間長者活動策畫與協助執行。
(2)公益服務：物資發放。
(3)參與公部門專業訓練課程。</v>
      </c>
      <c r="O62" s="37" t="s">
        <v>584</v>
      </c>
      <c r="P62" s="37" t="s">
        <v>585</v>
      </c>
      <c r="Q62" s="39" t="s">
        <v>586</v>
      </c>
      <c r="R62" s="26" t="str">
        <f t="shared" si="3"/>
        <v>承辦人員：張更生</v>
      </c>
      <c r="S62" s="40" t="s">
        <v>587</v>
      </c>
      <c r="T62" s="26" t="str">
        <f t="shared" si="4"/>
        <v>電話：0936-296519</v>
      </c>
      <c r="U62" s="41"/>
      <c r="V62" s="31" t="str">
        <f t="shared" si="5"/>
        <v>電子信箱：</v>
      </c>
      <c r="W62" s="42"/>
      <c r="X62" s="39" t="s">
        <v>588</v>
      </c>
      <c r="Y62" s="26" t="str">
        <f t="shared" si="6"/>
        <v>輔導員：曾玉樺</v>
      </c>
      <c r="Z62" s="43" t="s">
        <v>589</v>
      </c>
      <c r="AA62" s="34" t="str">
        <f t="shared" si="7"/>
        <v>電話：0975-225192</v>
      </c>
      <c r="AB62" s="44" t="s">
        <v>590</v>
      </c>
      <c r="AC62" s="36" t="str">
        <f t="shared" si="8"/>
        <v>電子信箱：p8959209@gmail.com</v>
      </c>
      <c r="AD62" s="37" t="str">
        <f t="shared" si="9"/>
        <v>承辦人員：張更生
電話：0936-296519
電子信箱：
輔導員：曾玉樺
電話：0975-225192
電子信箱：p8959209@gmail.com</v>
      </c>
    </row>
    <row r="63" spans="1:30" s="56" customFormat="1" ht="186.75" customHeight="1">
      <c r="A63" s="39">
        <v>58</v>
      </c>
      <c r="B63" s="48" t="s">
        <v>591</v>
      </c>
      <c r="C63" s="25">
        <v>1</v>
      </c>
      <c r="D63" s="39" t="s">
        <v>347</v>
      </c>
      <c r="E63" s="27" t="s">
        <v>348</v>
      </c>
      <c r="F63" s="48" t="s">
        <v>592</v>
      </c>
      <c r="G63" s="24" t="str">
        <f t="shared" si="1"/>
        <v>2.工作地點：鳳林鎮原住民家庭服務中心</v>
      </c>
      <c r="H63" s="57" t="s">
        <v>593</v>
      </c>
      <c r="I63" s="24" t="str">
        <f t="shared" si="14"/>
        <v>3.地址：花蓮縣鳳林鎮鳳信里中正路一段229號</v>
      </c>
      <c r="J63" s="24" t="str">
        <f t="shared" si="15"/>
        <v>1.類別：
□政府部門
■非營利組織
□文化健康站
2.工作地點：鳳林鎮原住民家庭服務中心
3.地址：花蓮縣鳳林鎮鳳信里中正路一段229號</v>
      </c>
      <c r="K63" s="27" t="s">
        <v>594</v>
      </c>
      <c r="L63" s="27" t="s">
        <v>595</v>
      </c>
      <c r="M63" s="24" t="str">
        <f>"3.創新作為："&amp;L63</f>
        <v>3.創新作為：公益服務、兒少文化傳統體驗生活營、婦女培力及長者健康方案等。</v>
      </c>
      <c r="N63" s="24" t="str">
        <f>_xlfn.CONCAT(K63&amp;CHAR(10)&amp;M63)</f>
        <v>1.週休二日；週一至週五08:00~17:00，休息時間：12:00-13:00，每二週工作總時數80小時。
2.工讀內容：
(1)協助執行活動。
(2)行政業務彙整。
(3)接聽電話。
(4)陪同關懷訪視。
3.創新作為：公益服務、兒少文化傳統體驗生活營、婦女培力及長者健康方案等。</v>
      </c>
      <c r="O63" s="27" t="s">
        <v>596</v>
      </c>
      <c r="P63" s="27" t="s">
        <v>597</v>
      </c>
      <c r="Q63" s="39" t="s">
        <v>598</v>
      </c>
      <c r="R63" s="26" t="str">
        <f t="shared" si="3"/>
        <v>承辦人員：吳惠娟</v>
      </c>
      <c r="S63" s="40" t="s">
        <v>599</v>
      </c>
      <c r="T63" s="26" t="str">
        <f t="shared" si="4"/>
        <v>電話：03-8760415</v>
      </c>
      <c r="U63" s="55" t="s">
        <v>600</v>
      </c>
      <c r="V63" s="31" t="str">
        <f t="shared" si="5"/>
        <v>電子信箱：tina32105@yahoo.com.tw</v>
      </c>
      <c r="W63" s="55"/>
      <c r="X63" s="39"/>
      <c r="Y63" s="26" t="str">
        <f t="shared" si="6"/>
        <v>輔導員：</v>
      </c>
      <c r="Z63" s="43"/>
      <c r="AA63" s="34" t="str">
        <f t="shared" si="7"/>
        <v>電話：</v>
      </c>
      <c r="AB63" s="58"/>
      <c r="AC63" s="36" t="str">
        <f t="shared" si="8"/>
        <v>電子信箱：</v>
      </c>
      <c r="AD63" s="37" t="str">
        <f t="shared" si="9"/>
        <v>承辦人員：吳惠娟
電話：03-8760415
電子信箱：tina32105@yahoo.com.tw
輔導員：
電話：
電子信箱：</v>
      </c>
    </row>
    <row r="64" spans="1:30" s="56" customFormat="1" ht="320.25" customHeight="1">
      <c r="A64" s="39">
        <v>59</v>
      </c>
      <c r="B64" s="48" t="s">
        <v>601</v>
      </c>
      <c r="C64" s="25">
        <v>1</v>
      </c>
      <c r="D64" s="39" t="s">
        <v>347</v>
      </c>
      <c r="E64" s="27" t="s">
        <v>348</v>
      </c>
      <c r="F64" s="48" t="s">
        <v>602</v>
      </c>
      <c r="G64" s="24" t="str">
        <f t="shared" si="1"/>
        <v>2.工作地點：山下基地</v>
      </c>
      <c r="H64" s="57" t="s">
        <v>603</v>
      </c>
      <c r="I64" s="24" t="str">
        <f t="shared" si="14"/>
        <v>3.地址：花蓮縣壽豐鄉公園路28巷12號</v>
      </c>
      <c r="J64" s="24" t="str">
        <f t="shared" si="15"/>
        <v>1.類別：
□政府部門
■非營利組織
□文化健康站
2.工作地點：山下基地
3.地址：花蓮縣壽豐鄉公園路28巷12號</v>
      </c>
      <c r="K64" s="27" t="s">
        <v>604</v>
      </c>
      <c r="L64" s="27" t="s">
        <v>605</v>
      </c>
      <c r="M64" s="24" t="str">
        <f>"3.創新作為："&amp;CHAR(10)&amp;L64</f>
        <v>3.創新作為：
(1)教育訓練：
(1-1)透過不同工作坊學習部落在地文化
(1-2)利用小型活動讓工讀生學習活動設計規劃
(1-3)參與部落在地青年訓練活動，學習部落傳統採集方式
(2)工作內容執行方式：透過討論、設計規畫與實際執行、檢討等方式，提升工讀生活動策劃能力。
(3)專業項目由督導人員教學帶領執行，提升工讀生在地性思考。
(4)與在地產業及照顧服務結合，學習在地多元服務。</v>
      </c>
      <c r="N64" s="24" t="str">
        <f>_xlfn.CONCAT(K64&amp;CHAR(10)&amp;M64)</f>
        <v>1.週休二日；週一至週五08:00~17:30，休息時間：12:00-13:30(彈性休息)，每二週工作總時數80小時。
2.工讀內容：部落資源盤點調查、健康宣導教材製作、團體活動設計、個人公衛服務健康資料建置、健康訪視、部落健康地圖繪製、部落體驗遊程設計與導覽、活動策畫與執行、部落工藝學習與推廣、在地飲食設計、商品設計等。
3.創新作為：
(1)教育訓練：
(1-1)透過不同工作坊學習部落在地文化
(1-2)利用小型活動讓工讀生學習活動設計規劃
(1-3)參與部落在地青年訓練活動，學習部落傳統採集方式
(2)工作內容執行方式：透過討論、設計規畫與實際執行、檢討等方式，提升工讀生活動策劃能力。
(3)專業項目由督導人員教學帶領執行，提升工讀生在地性思考。
(4)與在地產業及照顧服務結合，學習在地多元服務。</v>
      </c>
      <c r="O64" s="27" t="s">
        <v>606</v>
      </c>
      <c r="P64" s="27" t="s">
        <v>607</v>
      </c>
      <c r="Q64" s="39" t="s">
        <v>608</v>
      </c>
      <c r="R64" s="26" t="str">
        <f t="shared" si="3"/>
        <v>承辦人員：何欣蓉</v>
      </c>
      <c r="S64" s="40" t="s">
        <v>609</v>
      </c>
      <c r="T64" s="26" t="str">
        <f t="shared" si="4"/>
        <v>電話：0920-580225</v>
      </c>
      <c r="U64" s="55" t="s">
        <v>610</v>
      </c>
      <c r="V64" s="31" t="str">
        <f t="shared" si="5"/>
        <v>電子信箱：egg710102@gmail.com</v>
      </c>
      <c r="W64" s="55"/>
      <c r="X64" s="39" t="s">
        <v>608</v>
      </c>
      <c r="Y64" s="26" t="str">
        <f t="shared" si="6"/>
        <v>輔導員：何欣蓉</v>
      </c>
      <c r="Z64" s="43" t="s">
        <v>609</v>
      </c>
      <c r="AA64" s="34" t="str">
        <f t="shared" si="7"/>
        <v>電話：0920-580225</v>
      </c>
      <c r="AB64" s="53" t="s">
        <v>610</v>
      </c>
      <c r="AC64" s="36" t="str">
        <f t="shared" si="8"/>
        <v>電子信箱：egg710102@gmail.com</v>
      </c>
      <c r="AD64" s="37" t="str">
        <f t="shared" si="9"/>
        <v>承辦人員：何欣蓉
電話：0920-580225
電子信箱：egg710102@gmail.com
輔導員：何欣蓉
電話：0920-580225
電子信箱：egg710102@gmail.com</v>
      </c>
    </row>
    <row r="65" spans="1:30" s="56" customFormat="1" ht="366.75" customHeight="1">
      <c r="A65" s="39">
        <v>60</v>
      </c>
      <c r="B65" s="48" t="s">
        <v>611</v>
      </c>
      <c r="C65" s="25">
        <v>1</v>
      </c>
      <c r="D65" s="39" t="s">
        <v>347</v>
      </c>
      <c r="E65" s="27" t="s">
        <v>348</v>
      </c>
      <c r="F65" s="48" t="s">
        <v>611</v>
      </c>
      <c r="G65" s="24" t="str">
        <f t="shared" si="1"/>
        <v>2.工作地點：財團法人原舞者文化藝術基金會</v>
      </c>
      <c r="H65" s="57" t="s">
        <v>612</v>
      </c>
      <c r="I65" s="24" t="str">
        <f t="shared" si="14"/>
        <v>3.地址：花蓮縣壽豐鄉池南路二段37巷6號</v>
      </c>
      <c r="J65" s="24" t="str">
        <f t="shared" si="15"/>
        <v>1.類別：
□政府部門
■非營利組織
□文化健康站
2.工作地點：財團法人原舞者文化藝術基金會
3.地址：花蓮縣壽豐鄉池南路二段37巷6號</v>
      </c>
      <c r="K65" s="27" t="s">
        <v>613</v>
      </c>
      <c r="L65" s="27" t="s">
        <v>614</v>
      </c>
      <c r="M65" s="24" t="str">
        <f t="shared" si="11"/>
        <v>3.創新作為：
(1)營隊活動前置教育訓練。
(2)營隊活動設計教學。
(3)營隊活動規畫教學(行政前置作業、活動組規劃、課業組規劃、交通組規劃、機動組規劃等訓練)。
(4)參與本會田野調查。</v>
      </c>
      <c r="N65" s="24" t="str">
        <f>_xlfn.CONCAT(K65&amp;CHAR(10)&amp;M65)</f>
        <v>1.週休二日；週一至週五08:00~17:00，休息時間：12:00-13:00，每二週工作總時數80小時。
2.工讀內容：
(1)營隊活動工作人員。
(2)營隊活動設計。
(3)營隊活動規劃。
(4)營隊活動執行。
3.創新作為：
(1)營隊活動前置教育訓練。
(2)營隊活動設計教學。
(3)營隊活動規畫教學(行政前置作業、活動組規劃、課業組規劃、交通組規劃、機動組規劃等訓練)。
(4)參與本會田野調查。</v>
      </c>
      <c r="O65" s="27" t="s">
        <v>615</v>
      </c>
      <c r="P65" s="27" t="s">
        <v>616</v>
      </c>
      <c r="Q65" s="39" t="s">
        <v>617</v>
      </c>
      <c r="R65" s="26" t="str">
        <f t="shared" si="3"/>
        <v>承辦人員：潘麗娟</v>
      </c>
      <c r="S65" s="40" t="s">
        <v>618</v>
      </c>
      <c r="T65" s="26" t="str">
        <f t="shared" si="4"/>
        <v>電話：03-8642290</v>
      </c>
      <c r="U65" s="55" t="s">
        <v>619</v>
      </c>
      <c r="V65" s="31" t="str">
        <f t="shared" si="5"/>
        <v>電子信箱：fasdt.dance@gmail.com</v>
      </c>
      <c r="W65" s="55"/>
      <c r="X65" s="39" t="s">
        <v>617</v>
      </c>
      <c r="Y65" s="26" t="str">
        <f t="shared" si="6"/>
        <v>輔導員：潘麗娟</v>
      </c>
      <c r="Z65" s="43" t="s">
        <v>618</v>
      </c>
      <c r="AA65" s="34" t="str">
        <f t="shared" si="7"/>
        <v>電話：03-8642290</v>
      </c>
      <c r="AB65" s="53" t="s">
        <v>619</v>
      </c>
      <c r="AC65" s="36" t="str">
        <f t="shared" si="8"/>
        <v>電子信箱：fasdt.dance@gmail.com</v>
      </c>
      <c r="AD65" s="37" t="str">
        <f t="shared" si="9"/>
        <v>承辦人員：潘麗娟
電話：03-8642290
電子信箱：fasdt.dance@gmail.com
輔導員：潘麗娟
電話：03-8642290
電子信箱：fasdt.dance@gmail.com</v>
      </c>
    </row>
    <row r="66" spans="1:30" s="56" customFormat="1" ht="144.75" customHeight="1">
      <c r="A66" s="39">
        <v>61</v>
      </c>
      <c r="B66" s="48" t="s">
        <v>620</v>
      </c>
      <c r="C66" s="25">
        <v>1</v>
      </c>
      <c r="D66" s="39" t="s">
        <v>367</v>
      </c>
      <c r="E66" s="27" t="s">
        <v>368</v>
      </c>
      <c r="F66" s="48" t="s">
        <v>621</v>
      </c>
      <c r="G66" s="24" t="str">
        <f t="shared" si="1"/>
        <v>2.工作地點：溪口文化健康站</v>
      </c>
      <c r="H66" s="57" t="s">
        <v>622</v>
      </c>
      <c r="I66" s="24" t="str">
        <f t="shared" si="14"/>
        <v>3.地址：花蓮縣壽豐鄉溪口村溪口路103巷3號</v>
      </c>
      <c r="J66" s="24" t="str">
        <f t="shared" si="15"/>
        <v>1.類別：
□政府部門
□非營利組織
■文化健康站
2.工作地點：溪口文化健康站
3.地址：花蓮縣壽豐鄉溪口村溪口路103巷3號</v>
      </c>
      <c r="K66" s="27" t="s">
        <v>623</v>
      </c>
      <c r="L66" s="27" t="s">
        <v>406</v>
      </c>
      <c r="M66" s="24" t="str">
        <f t="shared" ref="M66:M74" si="17">"3.創新作為："&amp;L66</f>
        <v>3.創新作為：例如參加專業訓練、活動策劃、公益服務、文化傳統採集或其他創新體驗等。</v>
      </c>
      <c r="N66" s="24" t="str">
        <f>_xlfn.CONCAT(K66&amp;CHAR(10)&amp;M66)</f>
        <v>1.週休二日；週一至週五08:00~16:00，12:00-13:00間彈性休息，每二週工作總時數80小時。
2.工讀內容：協助文健站行政事務、蒐集部落文化及協助長者體適能增進延緩失能等活動課程。
3.創新作為：例如參加專業訓練、活動策劃、公益服務、文化傳統採集或其他創新體驗等。</v>
      </c>
      <c r="O66" s="27" t="s">
        <v>624</v>
      </c>
      <c r="P66" s="27" t="s">
        <v>625</v>
      </c>
      <c r="Q66" s="39" t="s">
        <v>626</v>
      </c>
      <c r="R66" s="26" t="str">
        <f t="shared" si="3"/>
        <v>承辦人員：楊曉蓮</v>
      </c>
      <c r="S66" s="40" t="s">
        <v>627</v>
      </c>
      <c r="T66" s="26" t="str">
        <f t="shared" si="4"/>
        <v>電話：0975-369904</v>
      </c>
      <c r="U66" s="55" t="s">
        <v>628</v>
      </c>
      <c r="V66" s="31" t="str">
        <f t="shared" si="5"/>
        <v>電子信箱：a02975369904@gmail.com</v>
      </c>
      <c r="W66" s="55"/>
      <c r="X66" s="39" t="s">
        <v>626</v>
      </c>
      <c r="Y66" s="26" t="str">
        <f t="shared" si="6"/>
        <v>輔導員：楊曉蓮</v>
      </c>
      <c r="Z66" s="43" t="s">
        <v>627</v>
      </c>
      <c r="AA66" s="34" t="str">
        <f t="shared" si="7"/>
        <v>電話：0975-369904</v>
      </c>
      <c r="AB66" s="53" t="s">
        <v>628</v>
      </c>
      <c r="AC66" s="36" t="str">
        <f t="shared" si="8"/>
        <v>電子信箱：a02975369904@gmail.com</v>
      </c>
      <c r="AD66" s="37" t="str">
        <f t="shared" si="9"/>
        <v>承辦人員：楊曉蓮
電話：0975-369904
電子信箱：a02975369904@gmail.com
輔導員：楊曉蓮
電話：0975-369904
電子信箱：a02975369904@gmail.com</v>
      </c>
    </row>
    <row r="67" spans="1:30" ht="200.25" customHeight="1">
      <c r="A67" s="39">
        <v>62</v>
      </c>
      <c r="B67" s="24" t="s">
        <v>629</v>
      </c>
      <c r="C67" s="25">
        <v>1</v>
      </c>
      <c r="D67" s="39" t="s">
        <v>347</v>
      </c>
      <c r="E67" s="27" t="s">
        <v>348</v>
      </c>
      <c r="F67" s="24" t="s">
        <v>629</v>
      </c>
      <c r="G67" s="24" t="str">
        <f t="shared" si="1"/>
        <v>2.工作地點：臺灣原住民七腳川溪口部落發展協會</v>
      </c>
      <c r="H67" s="36" t="s">
        <v>630</v>
      </c>
      <c r="I67" s="24" t="str">
        <f t="shared" si="14"/>
        <v>3.地址：花蓮縣壽豐鄉溪口村溪口四街19號旁穀倉</v>
      </c>
      <c r="J67" s="24" t="str">
        <f t="shared" si="15"/>
        <v>1.類別：
□政府部門
■非營利組織
□文化健康站
2.工作地點：臺灣原住民七腳川溪口部落發展協會
3.地址：花蓮縣壽豐鄉溪口村溪口四街19號旁穀倉</v>
      </c>
      <c r="K67" s="37" t="s">
        <v>631</v>
      </c>
      <c r="L67" s="37" t="s">
        <v>632</v>
      </c>
      <c r="M67" s="24" t="str">
        <f t="shared" si="17"/>
        <v>3.創新作為：參與遊程、展攤等統籌、執行與規劃。</v>
      </c>
      <c r="N67" s="24" t="str">
        <f>_xlfn.CONCAT(K67&amp;CHAR(10)&amp;M67)</f>
        <v>1.週休二日，週一至週五上午8:00上班至17:30下班，12:00至13:30休息。每二週工作總時數80小時。
2.工讀內容：
(1)穀倉農地植栽管理。
(2)原物料前置作業處理。
(3)協助文創商品產製作業與管理。
(4)夏季遊程規劃、執行與管理。
(5)穀倉老屋空間管理。
3.創新作為：參與遊程、展攤等統籌、執行與規劃。</v>
      </c>
      <c r="O67" s="24" t="s">
        <v>633</v>
      </c>
      <c r="P67" s="37" t="s">
        <v>634</v>
      </c>
      <c r="Q67" s="39" t="s">
        <v>635</v>
      </c>
      <c r="R67" s="26" t="str">
        <f t="shared" si="3"/>
        <v>承辦人員：李玟慧</v>
      </c>
      <c r="S67" s="40" t="s">
        <v>636</v>
      </c>
      <c r="T67" s="26" t="str">
        <f t="shared" si="4"/>
        <v>電話：0989-076289</v>
      </c>
      <c r="U67" s="41" t="s">
        <v>637</v>
      </c>
      <c r="V67" s="31" t="str">
        <f t="shared" si="5"/>
        <v>電子信箱：acocoli2@gmail.com</v>
      </c>
      <c r="W67" s="42"/>
      <c r="X67" s="39" t="s">
        <v>638</v>
      </c>
      <c r="Y67" s="26" t="str">
        <f t="shared" si="6"/>
        <v>輔導員：艾荷苡·古慕</v>
      </c>
      <c r="Z67" s="43" t="s">
        <v>639</v>
      </c>
      <c r="AA67" s="34" t="str">
        <f t="shared" si="7"/>
        <v>電話：0931-155076</v>
      </c>
      <c r="AB67" s="44" t="s">
        <v>640</v>
      </c>
      <c r="AC67" s="36" t="str">
        <f t="shared" si="8"/>
        <v>電子信箱：twip.cikasuankiku@gmail.com</v>
      </c>
      <c r="AD67" s="37" t="str">
        <f t="shared" si="9"/>
        <v>承辦人員：李玟慧
電話：0989-076289
電子信箱：acocoli2@gmail.com
輔導員：艾荷苡·古慕
電話：0931-155076
電子信箱：twip.cikasuankiku@gmail.com</v>
      </c>
    </row>
    <row r="68" spans="1:30" ht="180" customHeight="1">
      <c r="A68" s="39">
        <v>63</v>
      </c>
      <c r="B68" s="37" t="s">
        <v>641</v>
      </c>
      <c r="C68" s="25">
        <v>1</v>
      </c>
      <c r="D68" s="39" t="s">
        <v>367</v>
      </c>
      <c r="E68" s="27" t="s">
        <v>368</v>
      </c>
      <c r="F68" s="37" t="s">
        <v>642</v>
      </c>
      <c r="G68" s="24" t="str">
        <f t="shared" si="1"/>
        <v>2.工作地點：南富社區部落文化健康站</v>
      </c>
      <c r="H68" s="36" t="s">
        <v>643</v>
      </c>
      <c r="I68" s="24" t="str">
        <f t="shared" si="14"/>
        <v>3.地址：花蓮縣光復鄉南富村富愛街22號</v>
      </c>
      <c r="J68" s="24" t="str">
        <f t="shared" si="15"/>
        <v>1.類別：
□政府部門
□非營利組織
■文化健康站
2.工作地點：南富社區部落文化健康站
3.地址：花蓮縣光復鄉南富村富愛街22號</v>
      </c>
      <c r="K68" s="37" t="s">
        <v>644</v>
      </c>
      <c r="L68" s="36" t="s">
        <v>645</v>
      </c>
      <c r="M68" s="24" t="str">
        <f t="shared" si="17"/>
        <v>3.創新作為：田調長者個人創作。</v>
      </c>
      <c r="N68" s="24" t="str">
        <f>_xlfn.CONCAT(K68&amp;CHAR(10)&amp;M68)</f>
        <v>1.週休二日；週一至週五08:00~17:00，休息時間：12:00-13:00，每二週工作總時數80小時。
2.工作內容：
(1)活動設計規劃。
(2)文健站FB粉專管理。
(3)田調長者個人創作(達人)。
(4)協助老幼共學課程。
3.創新作為：田調長者個人創作。</v>
      </c>
      <c r="O68" s="37" t="s">
        <v>646</v>
      </c>
      <c r="P68" s="37" t="s">
        <v>647</v>
      </c>
      <c r="Q68" s="39" t="s">
        <v>648</v>
      </c>
      <c r="R68" s="26" t="str">
        <f t="shared" si="3"/>
        <v>承辦人員：王淑麗</v>
      </c>
      <c r="S68" s="40" t="s">
        <v>649</v>
      </c>
      <c r="T68" s="26" t="str">
        <f t="shared" si="4"/>
        <v>電話：03-8703141</v>
      </c>
      <c r="U68" s="41" t="s">
        <v>650</v>
      </c>
      <c r="V68" s="31" t="str">
        <f t="shared" si="5"/>
        <v>電子信箱：mbs910016@gmail.com</v>
      </c>
      <c r="W68" s="42"/>
      <c r="X68" s="39" t="s">
        <v>648</v>
      </c>
      <c r="Y68" s="26" t="str">
        <f t="shared" si="6"/>
        <v>輔導員：王淑麗</v>
      </c>
      <c r="Z68" s="43" t="s">
        <v>649</v>
      </c>
      <c r="AA68" s="34" t="str">
        <f t="shared" si="7"/>
        <v>電話：03-8703141</v>
      </c>
      <c r="AB68" s="44" t="s">
        <v>650</v>
      </c>
      <c r="AC68" s="36" t="str">
        <f t="shared" si="8"/>
        <v>電子信箱：mbs910016@gmail.com</v>
      </c>
      <c r="AD68" s="37" t="str">
        <f t="shared" si="9"/>
        <v>承辦人員：王淑麗
電話：03-8703141
電子信箱：mbs910016@gmail.com
輔導員：王淑麗
電話：03-8703141
電子信箱：mbs910016@gmail.com</v>
      </c>
    </row>
    <row r="69" spans="1:30" ht="132.75" customHeight="1">
      <c r="A69" s="39">
        <v>64</v>
      </c>
      <c r="B69" s="37" t="s">
        <v>651</v>
      </c>
      <c r="C69" s="25">
        <v>1</v>
      </c>
      <c r="D69" s="39" t="s">
        <v>367</v>
      </c>
      <c r="E69" s="27" t="s">
        <v>368</v>
      </c>
      <c r="F69" s="37" t="s">
        <v>652</v>
      </c>
      <c r="G69" s="24" t="str">
        <f t="shared" si="1"/>
        <v>2.工作地點：砂荖文化健康站</v>
      </c>
      <c r="H69" s="36" t="s">
        <v>653</v>
      </c>
      <c r="I69" s="24" t="str">
        <f t="shared" si="14"/>
        <v>3.地址：花蓮縣光復鄉南富村建國路二段39號</v>
      </c>
      <c r="J69" s="24" t="str">
        <f t="shared" si="15"/>
        <v>1.類別：
□政府部門
□非營利組織
■文化健康站
2.工作地點：砂荖文化健康站
3.地址：花蓮縣光復鄉南富村建國路二段39號</v>
      </c>
      <c r="K69" s="37" t="s">
        <v>654</v>
      </c>
      <c r="L69" s="37" t="s">
        <v>655</v>
      </c>
      <c r="M69" s="24" t="str">
        <f t="shared" si="17"/>
        <v>3.創新作為：透過文健站記錄部落文化傳統、在地文化認識與學習。</v>
      </c>
      <c r="N69" s="24" t="str">
        <f>_xlfn.CONCAT(K69&amp;CHAR(10)&amp;M69)</f>
        <v>1.週休二日；週一至週五08:00~16:00，12:00-13:00間彈性休息，每二週工作總時數80小時。
2.工讀內容：協助文化健康站照服員工作與服務項目以及資料彙整等工作。
3.創新作為：透過文健站記錄部落文化傳統、在地文化認識與學習。</v>
      </c>
      <c r="O69" s="37" t="s">
        <v>656</v>
      </c>
      <c r="P69" s="37" t="s">
        <v>657</v>
      </c>
      <c r="Q69" s="39" t="s">
        <v>658</v>
      </c>
      <c r="R69" s="26" t="str">
        <f t="shared" si="3"/>
        <v>承辦人員：陳敏慧</v>
      </c>
      <c r="S69" s="40" t="s">
        <v>659</v>
      </c>
      <c r="T69" s="26" t="str">
        <f t="shared" si="4"/>
        <v>電話：0926-268580</v>
      </c>
      <c r="U69" s="41" t="s">
        <v>660</v>
      </c>
      <c r="V69" s="31" t="str">
        <f t="shared" si="5"/>
        <v>電子信箱：lkjp231@gmail.com</v>
      </c>
      <c r="W69" s="42"/>
      <c r="X69" s="39" t="s">
        <v>658</v>
      </c>
      <c r="Y69" s="26" t="str">
        <f t="shared" si="6"/>
        <v>輔導員：陳敏慧</v>
      </c>
      <c r="Z69" s="43" t="s">
        <v>659</v>
      </c>
      <c r="AA69" s="34" t="str">
        <f t="shared" si="7"/>
        <v>電話：0926-268580</v>
      </c>
      <c r="AB69" s="44" t="s">
        <v>660</v>
      </c>
      <c r="AC69" s="36" t="str">
        <f t="shared" si="8"/>
        <v>電子信箱：lkjp231@gmail.com</v>
      </c>
      <c r="AD69" s="37" t="str">
        <f t="shared" si="9"/>
        <v>承辦人員：陳敏慧
電話：0926-268580
電子信箱：lkjp231@gmail.com
輔導員：陳敏慧
電話：0926-268580
電子信箱：lkjp231@gmail.com</v>
      </c>
    </row>
    <row r="70" spans="1:30" ht="159.75" customHeight="1">
      <c r="A70" s="39">
        <v>65</v>
      </c>
      <c r="B70" s="37" t="s">
        <v>661</v>
      </c>
      <c r="C70" s="25">
        <v>1</v>
      </c>
      <c r="D70" s="39" t="s">
        <v>367</v>
      </c>
      <c r="E70" s="27" t="s">
        <v>368</v>
      </c>
      <c r="F70" s="37" t="s">
        <v>662</v>
      </c>
      <c r="G70" s="24" t="str">
        <f t="shared" si="1"/>
        <v>2.工作地點：馬太鞍文健站</v>
      </c>
      <c r="H70" s="36" t="s">
        <v>663</v>
      </c>
      <c r="I70" s="24" t="str">
        <f t="shared" si="14"/>
        <v>3.地址：花蓮縣光復鄉大同村中山路三段84號</v>
      </c>
      <c r="J70" s="24" t="str">
        <f t="shared" si="15"/>
        <v>1.類別：
□政府部門
□非營利組織
■文化健康站
2.工作地點：馬太鞍文健站
3.地址：花蓮縣光復鄉大同村中山路三段84號</v>
      </c>
      <c r="K70" s="37" t="s">
        <v>664</v>
      </c>
      <c r="L70" s="37" t="s">
        <v>38</v>
      </c>
      <c r="M70" s="24" t="str">
        <f t="shared" si="17"/>
        <v>3.創新作為：無。</v>
      </c>
      <c r="N70" s="24" t="str">
        <f>_xlfn.CONCAT(K70&amp;CHAR(10)&amp;M70)</f>
        <v>1.週休二日；週一至週五08:00~16:00，12:00-13:00間彈性休息，每二週工作總時數80小時。
2.工讀內容：
(1)協助簡易健康照顧服務：測量生命徵象。
(2)協助延緩老化失能活動課程。
(3)電話問安及居家關懷訪視服務。
(4)協助備餐及環境清潔消毒。
3.創新作為：無。</v>
      </c>
      <c r="O70" s="37" t="s">
        <v>665</v>
      </c>
      <c r="P70" s="37" t="s">
        <v>666</v>
      </c>
      <c r="Q70" s="39" t="s">
        <v>667</v>
      </c>
      <c r="R70" s="26" t="str">
        <f t="shared" si="3"/>
        <v>承辦人員：蔡智輝</v>
      </c>
      <c r="S70" s="40" t="s">
        <v>668</v>
      </c>
      <c r="T70" s="26" t="str">
        <f t="shared" si="4"/>
        <v>電話：0919-965120</v>
      </c>
      <c r="U70" s="41" t="s">
        <v>669</v>
      </c>
      <c r="V70" s="31" t="str">
        <f t="shared" si="5"/>
        <v>電子信箱：sherrg123155@gmail.com</v>
      </c>
      <c r="W70" s="42"/>
      <c r="X70" s="39" t="s">
        <v>670</v>
      </c>
      <c r="Y70" s="26" t="str">
        <f t="shared" si="6"/>
        <v>輔導員：曾亞璿</v>
      </c>
      <c r="Z70" s="43" t="s">
        <v>671</v>
      </c>
      <c r="AA70" s="34" t="str">
        <f t="shared" si="7"/>
        <v>電話：0925-073615</v>
      </c>
      <c r="AB70" s="44" t="s">
        <v>669</v>
      </c>
      <c r="AC70" s="36" t="str">
        <f t="shared" si="8"/>
        <v>電子信箱：sherrg123155@gmail.com</v>
      </c>
      <c r="AD70" s="37" t="str">
        <f t="shared" si="9"/>
        <v>承辦人員：蔡智輝
電話：0919-965120
電子信箱：sherrg123155@gmail.com
輔導員：曾亞璿
電話：0925-073615
電子信箱：sherrg123155@gmail.com</v>
      </c>
    </row>
    <row r="71" spans="1:30" ht="134.25" customHeight="1">
      <c r="A71" s="39">
        <v>66</v>
      </c>
      <c r="B71" s="37" t="s">
        <v>672</v>
      </c>
      <c r="C71" s="25">
        <v>1</v>
      </c>
      <c r="D71" s="39" t="s">
        <v>367</v>
      </c>
      <c r="E71" s="27" t="s">
        <v>368</v>
      </c>
      <c r="F71" s="37" t="s">
        <v>673</v>
      </c>
      <c r="G71" s="24" t="str">
        <f t="shared" si="1"/>
        <v>2.工作地點：太巴塱文化健康站</v>
      </c>
      <c r="H71" s="36" t="s">
        <v>674</v>
      </c>
      <c r="I71" s="24" t="str">
        <f t="shared" si="14"/>
        <v>3.地址：花蓮縣光復鄉富田一街16號</v>
      </c>
      <c r="J71" s="24" t="str">
        <f t="shared" si="15"/>
        <v>1.類別：
□政府部門
□非營利組織
■文化健康站
2.工作地點：太巴塱文化健康站
3.地址：花蓮縣光復鄉富田一街16號</v>
      </c>
      <c r="K71" s="37" t="s">
        <v>675</v>
      </c>
      <c r="L71" s="37" t="s">
        <v>676</v>
      </c>
      <c r="M71" s="24" t="str">
        <f t="shared" si="17"/>
        <v>3.創新作為：透過文化健康戰紀錄部落文化傳統及在地文化認識與學習。</v>
      </c>
      <c r="N71" s="24" t="str">
        <f>_xlfn.CONCAT(K71&amp;CHAR(10)&amp;M71)</f>
        <v>1.週休二日；週一至週五08:00~16:00，12:00-13:00間彈性休息，每二週工作總時數80小時。
2.工讀內容：協助文化健康站照顧服務員工作與服務項目以及資料彙整等工作。
3.創新作為：透過文化健康戰紀錄部落文化傳統及在地文化認識與學習。</v>
      </c>
      <c r="O71" s="37" t="s">
        <v>656</v>
      </c>
      <c r="P71" s="37" t="s">
        <v>677</v>
      </c>
      <c r="Q71" s="39" t="s">
        <v>678</v>
      </c>
      <c r="R71" s="26" t="str">
        <f t="shared" si="3"/>
        <v>承辦人員：鄭家諭</v>
      </c>
      <c r="S71" s="40" t="s">
        <v>679</v>
      </c>
      <c r="T71" s="26" t="str">
        <f t="shared" si="4"/>
        <v>電話：0919-356337</v>
      </c>
      <c r="U71" s="41" t="s">
        <v>680</v>
      </c>
      <c r="V71" s="31" t="str">
        <f t="shared" si="5"/>
        <v>電子信箱：jiayu780920@gmail.com</v>
      </c>
      <c r="W71" s="42"/>
      <c r="X71" s="39" t="s">
        <v>678</v>
      </c>
      <c r="Y71" s="26" t="str">
        <f t="shared" si="6"/>
        <v>輔導員：鄭家諭</v>
      </c>
      <c r="Z71" s="43" t="s">
        <v>679</v>
      </c>
      <c r="AA71" s="34" t="str">
        <f t="shared" si="7"/>
        <v>電話：0919-356337</v>
      </c>
      <c r="AB71" s="44" t="s">
        <v>680</v>
      </c>
      <c r="AC71" s="36" t="str">
        <f t="shared" si="8"/>
        <v>電子信箱：jiayu780920@gmail.com</v>
      </c>
      <c r="AD71" s="37" t="str">
        <f t="shared" si="9"/>
        <v>承辦人員：鄭家諭
電話：0919-356337
電子信箱：jiayu780920@gmail.com
輔導員：鄭家諭
電話：0919-356337
電子信箱：jiayu780920@gmail.com</v>
      </c>
    </row>
    <row r="72" spans="1:30" ht="135.75" customHeight="1">
      <c r="A72" s="39">
        <v>67</v>
      </c>
      <c r="B72" s="37" t="s">
        <v>681</v>
      </c>
      <c r="C72" s="25">
        <v>1</v>
      </c>
      <c r="D72" s="39" t="s">
        <v>367</v>
      </c>
      <c r="E72" s="27" t="s">
        <v>368</v>
      </c>
      <c r="F72" s="37" t="s">
        <v>682</v>
      </c>
      <c r="G72" s="24" t="str">
        <f t="shared" ref="G72:G90" si="18">"2.工作地點："&amp;F72</f>
        <v>2.工作地點：禮勞文化健康站</v>
      </c>
      <c r="H72" s="36" t="s">
        <v>683</v>
      </c>
      <c r="I72" s="24" t="str">
        <f t="shared" si="14"/>
        <v>3.地址：花蓮縣光復鄉東富村建國路二段164號</v>
      </c>
      <c r="J72" s="24" t="str">
        <f t="shared" si="15"/>
        <v>1.類別：
□政府部門
□非營利組織
■文化健康站
2.工作地點：禮勞文化健康站
3.地址：花蓮縣光復鄉東富村建國路二段164號</v>
      </c>
      <c r="K72" s="37" t="s">
        <v>675</v>
      </c>
      <c r="L72" s="37" t="s">
        <v>684</v>
      </c>
      <c r="M72" s="24" t="str">
        <f t="shared" si="17"/>
        <v>3.創新作為：透過文化健康戰紀錄部落文化傳統及在地文化認識與學習。</v>
      </c>
      <c r="N72" s="24" t="str">
        <f>_xlfn.CONCAT(K72&amp;CHAR(10)&amp;M72)</f>
        <v>1.週休二日；週一至週五08:00~16:00，12:00-13:00間彈性休息，每二週工作總時數80小時。
2.工讀內容：協助文化健康站照顧服務員工作與服務項目以及資料彙整等工作。
3.創新作為：透過文化健康戰紀錄部落文化傳統及在地文化認識與學習。</v>
      </c>
      <c r="O72" s="37" t="s">
        <v>656</v>
      </c>
      <c r="P72" s="37" t="s">
        <v>685</v>
      </c>
      <c r="Q72" s="39" t="s">
        <v>686</v>
      </c>
      <c r="R72" s="26" t="str">
        <f t="shared" ref="R72:R90" si="19">"承辦人員："&amp;Q72</f>
        <v>承辦人員：曾筱瀠</v>
      </c>
      <c r="S72" s="40" t="s">
        <v>687</v>
      </c>
      <c r="T72" s="26" t="str">
        <f t="shared" ref="T72:T90" si="20">"電話："&amp;S72</f>
        <v>電話：0989-218486</v>
      </c>
      <c r="U72" s="41" t="s">
        <v>688</v>
      </c>
      <c r="V72" s="31" t="str">
        <f t="shared" ref="V72:V90" si="21">"電子信箱："&amp;U72</f>
        <v>電子信箱：s0989218486@gmail.com</v>
      </c>
      <c r="W72" s="42"/>
      <c r="X72" s="39" t="s">
        <v>686</v>
      </c>
      <c r="Y72" s="26" t="str">
        <f t="shared" ref="Y72:Y90" si="22">"輔導員："&amp;X72</f>
        <v>輔導員：曾筱瀠</v>
      </c>
      <c r="Z72" s="43" t="s">
        <v>687</v>
      </c>
      <c r="AA72" s="34" t="str">
        <f t="shared" ref="AA72:AA90" si="23">"電話："&amp;Z72</f>
        <v>電話：0989-218486</v>
      </c>
      <c r="AB72" s="44" t="s">
        <v>688</v>
      </c>
      <c r="AC72" s="36" t="str">
        <f t="shared" ref="AC72:AC90" si="24">"電子信箱："&amp;AB72</f>
        <v>電子信箱：s0989218486@gmail.com</v>
      </c>
      <c r="AD72" s="37" t="str">
        <f t="shared" ref="AD72:AD90" si="25">_xlfn.CONCAT(R72&amp;CHAR(10)&amp;T72&amp;CHAR(10)&amp;V72&amp;CHAR(10)&amp;W72&amp;CHAR(10)&amp;Y72&amp;CHAR(10)&amp;AA72&amp;CHAR(10)&amp;AC72)</f>
        <v>承辦人員：曾筱瀠
電話：0989-218486
電子信箱：s0989218486@gmail.com
輔導員：曾筱瀠
電話：0989-218486
電子信箱：s0989218486@gmail.com</v>
      </c>
    </row>
    <row r="73" spans="1:30" ht="178.5" customHeight="1">
      <c r="A73" s="39">
        <v>68</v>
      </c>
      <c r="B73" s="49" t="s">
        <v>689</v>
      </c>
      <c r="C73" s="47">
        <v>1</v>
      </c>
      <c r="D73" s="39" t="s">
        <v>347</v>
      </c>
      <c r="E73" s="27" t="s">
        <v>348</v>
      </c>
      <c r="F73" s="37" t="s">
        <v>690</v>
      </c>
      <c r="G73" s="24" t="str">
        <f t="shared" si="18"/>
        <v>2.工作地點：社團法人花蓮縣婦女公共事務發展協會</v>
      </c>
      <c r="H73" s="36" t="s">
        <v>691</v>
      </c>
      <c r="I73" s="24" t="str">
        <f t="shared" si="14"/>
        <v>3.地址：花蓮縣光復鄉北富村光豐路34-3號</v>
      </c>
      <c r="J73" s="24" t="str">
        <f t="shared" si="15"/>
        <v>1.類別：
□政府部門
■非營利組織
□文化健康站
2.工作地點：社團法人花蓮縣婦女公共事務發展協會
3.地址：花蓮縣光復鄉北富村光豐路34-3號</v>
      </c>
      <c r="K73" s="37" t="s">
        <v>692</v>
      </c>
      <c r="L73" s="36" t="s">
        <v>38</v>
      </c>
      <c r="M73" s="24" t="str">
        <f t="shared" si="17"/>
        <v>3.創新作為：無。</v>
      </c>
      <c r="N73" s="24" t="str">
        <f>_xlfn.CONCAT(K73&amp;CHAR(10)&amp;M73)</f>
        <v>1.週休二日，週一至週五上午8:30上班至17:30下班，12:00至13:00休息。每二週工作總時數80小時。
2.工讀內容：
(1)協助規劃長者健康促進活動安排。
(2)協助電話問安及居家關懷與生活照顧諮詢服務。
(3)管理並更新本會網頁或臉書。
(4)協助本協會其他相關業務。
3.創新作為：無。</v>
      </c>
      <c r="O73" s="24" t="s">
        <v>29</v>
      </c>
      <c r="P73" s="36" t="s">
        <v>38</v>
      </c>
      <c r="Q73" s="39" t="s">
        <v>693</v>
      </c>
      <c r="R73" s="26" t="str">
        <f t="shared" si="19"/>
        <v>承辦人員：田金蕎</v>
      </c>
      <c r="S73" s="40" t="s">
        <v>694</v>
      </c>
      <c r="T73" s="26" t="str">
        <f t="shared" si="20"/>
        <v>電話：0905-799535</v>
      </c>
      <c r="U73" s="41" t="s">
        <v>695</v>
      </c>
      <c r="V73" s="31" t="str">
        <f t="shared" si="21"/>
        <v>電子信箱：gillchen0811@gmail.com</v>
      </c>
      <c r="W73" s="42"/>
      <c r="X73" s="39" t="s">
        <v>693</v>
      </c>
      <c r="Y73" s="26" t="str">
        <f t="shared" si="22"/>
        <v>輔導員：田金蕎</v>
      </c>
      <c r="Z73" s="43" t="s">
        <v>694</v>
      </c>
      <c r="AA73" s="34" t="str">
        <f t="shared" si="23"/>
        <v>電話：0905-799535</v>
      </c>
      <c r="AB73" s="44" t="s">
        <v>695</v>
      </c>
      <c r="AC73" s="36" t="str">
        <f t="shared" si="24"/>
        <v>電子信箱：gillchen0811@gmail.com</v>
      </c>
      <c r="AD73" s="37" t="str">
        <f t="shared" si="25"/>
        <v>承辦人員：田金蕎
電話：0905-799535
電子信箱：gillchen0811@gmail.com
輔導員：田金蕎
電話：0905-799535
電子信箱：gillchen0811@gmail.com</v>
      </c>
    </row>
    <row r="74" spans="1:30" ht="182.25" customHeight="1">
      <c r="A74" s="39">
        <v>69</v>
      </c>
      <c r="B74" s="37" t="s">
        <v>696</v>
      </c>
      <c r="C74" s="25">
        <v>1</v>
      </c>
      <c r="D74" s="39" t="s">
        <v>367</v>
      </c>
      <c r="E74" s="27" t="s">
        <v>368</v>
      </c>
      <c r="F74" s="37" t="s">
        <v>697</v>
      </c>
      <c r="G74" s="24" t="str">
        <f t="shared" si="18"/>
        <v>2.工作地點：嗨嘿哇部落文化健康站</v>
      </c>
      <c r="H74" s="36" t="s">
        <v>698</v>
      </c>
      <c r="I74" s="24" t="str">
        <f t="shared" si="14"/>
        <v>3.地址：花蓮縣光復鄉北富村中正路二段79號</v>
      </c>
      <c r="J74" s="24" t="str">
        <f t="shared" si="15"/>
        <v>1.類別：
□政府部門
□非營利組織
■文化健康站
2.工作地點：嗨嘿哇部落文化健康站
3.地址：花蓮縣光復鄉北富村中正路二段79號</v>
      </c>
      <c r="K74" s="37" t="s">
        <v>699</v>
      </c>
      <c r="L74" s="37" t="s">
        <v>38</v>
      </c>
      <c r="M74" s="24" t="str">
        <f t="shared" si="17"/>
        <v>3.創新作為：無。</v>
      </c>
      <c r="N74" s="24" t="str">
        <f>_xlfn.CONCAT(K74&amp;CHAR(10)&amp;M74)</f>
        <v>1.週休二日，週一至週五上午8:00上班至17:00下班，12:00至13:00休息。每二週工作總時數80小時。
2.工讀內容：
(1)協助文健站健康促進課程、紀錄、資料整理。
(2)文健站facebook粉專管理。
(3)規畫(設計)文健站展示區。
(4)參與部落文創市集(展售文健站長者手工藝品)
3.創新作為：無。</v>
      </c>
      <c r="O74" s="24" t="s">
        <v>29</v>
      </c>
      <c r="P74" s="37" t="s">
        <v>38</v>
      </c>
      <c r="Q74" s="39" t="s">
        <v>700</v>
      </c>
      <c r="R74" s="26" t="str">
        <f t="shared" si="19"/>
        <v>承辦人員：江清文</v>
      </c>
      <c r="S74" s="40" t="s">
        <v>701</v>
      </c>
      <c r="T74" s="26" t="str">
        <f t="shared" si="20"/>
        <v>電話：0933-797548</v>
      </c>
      <c r="U74" s="41" t="s">
        <v>702</v>
      </c>
      <c r="V74" s="31" t="str">
        <f t="shared" si="21"/>
        <v>電子信箱：kinjjan@yahoo.com.tw</v>
      </c>
      <c r="W74" s="42"/>
      <c r="X74" s="39" t="s">
        <v>700</v>
      </c>
      <c r="Y74" s="26" t="str">
        <f t="shared" si="22"/>
        <v>輔導員：江清文</v>
      </c>
      <c r="Z74" s="43" t="s">
        <v>701</v>
      </c>
      <c r="AA74" s="34" t="str">
        <f t="shared" si="23"/>
        <v>電話：0933-797548</v>
      </c>
      <c r="AB74" s="44" t="s">
        <v>702</v>
      </c>
      <c r="AC74" s="36" t="str">
        <f t="shared" si="24"/>
        <v>電子信箱：kinjjan@yahoo.com.tw</v>
      </c>
      <c r="AD74" s="37" t="str">
        <f t="shared" si="25"/>
        <v>承辦人員：江清文
電話：0933-797548
電子信箱：kinjjan@yahoo.com.tw
輔導員：江清文
電話：0933-797548
電子信箱：kinjjan@yahoo.com.tw</v>
      </c>
    </row>
    <row r="75" spans="1:30" ht="200.25" customHeight="1">
      <c r="A75" s="39">
        <v>70</v>
      </c>
      <c r="B75" s="37" t="s">
        <v>703</v>
      </c>
      <c r="C75" s="25">
        <v>1</v>
      </c>
      <c r="D75" s="39" t="s">
        <v>347</v>
      </c>
      <c r="E75" s="27" t="s">
        <v>348</v>
      </c>
      <c r="F75" s="37" t="s">
        <v>703</v>
      </c>
      <c r="G75" s="24" t="str">
        <f t="shared" si="18"/>
        <v>2.工作地點：有限責任花蓮縣紅葉福利雞蛋生產合作社</v>
      </c>
      <c r="H75" s="36" t="s">
        <v>704</v>
      </c>
      <c r="I75" s="24" t="str">
        <f t="shared" si="14"/>
        <v>3.地址：花蓮縣萬榮鄉紅葉村紅葉47-4號</v>
      </c>
      <c r="J75" s="24" t="str">
        <f t="shared" si="15"/>
        <v>1.類別：
□政府部門
■非營利組織
□文化健康站
2.工作地點：有限責任花蓮縣紅葉福利雞蛋生產合作社
3.地址：花蓮縣萬榮鄉紅葉村紅葉47-4號</v>
      </c>
      <c r="K75" s="37" t="s">
        <v>705</v>
      </c>
      <c r="L75" s="37" t="s">
        <v>706</v>
      </c>
      <c r="M75" s="24" t="str">
        <f t="shared" ref="M75:M89" si="26">"3.創新作為："&amp;CHAR(10)&amp;L75</f>
        <v>3.創新作為：
(1)參加養雞專業訓練。
(2)協助策劃部落小旅行及療癒雞服務。
(3)部落養雞學校培育與推廣。</v>
      </c>
      <c r="N75" s="24" t="str">
        <f>_xlfn.CONCAT(K75&amp;CHAR(10)&amp;M75)</f>
        <v>1.週休二日，週一至週五上午8:00上班至17:00下班，12:00至13:00休息。每二週工作總時數80小時。
2.工讀內容：
(1)協助合作社共有雞舍工作。
(2)協助部落長者養雞事務。
(3)其他合作社業務學習與辦理。
3.創新作為：
(1)參加養雞專業訓練。
(2)協助策劃部落小旅行及療癒雞服務。
(3)部落養雞學校培育與推廣。</v>
      </c>
      <c r="O75" s="37" t="s">
        <v>707</v>
      </c>
      <c r="P75" s="37" t="s">
        <v>708</v>
      </c>
      <c r="Q75" s="39" t="s">
        <v>709</v>
      </c>
      <c r="R75" s="26" t="str">
        <f t="shared" si="19"/>
        <v>承辦人員：黃雅平</v>
      </c>
      <c r="S75" s="40" t="s">
        <v>710</v>
      </c>
      <c r="T75" s="26" t="str">
        <f t="shared" si="20"/>
        <v>電話：0937-529850</v>
      </c>
      <c r="U75" s="41" t="s">
        <v>711</v>
      </c>
      <c r="V75" s="31" t="str">
        <f t="shared" si="21"/>
        <v>電子信箱：hongyeegg@gmail.com</v>
      </c>
      <c r="W75" s="42"/>
      <c r="X75" s="39" t="s">
        <v>709</v>
      </c>
      <c r="Y75" s="26" t="str">
        <f t="shared" si="22"/>
        <v>輔導員：黃雅平</v>
      </c>
      <c r="Z75" s="43" t="s">
        <v>710</v>
      </c>
      <c r="AA75" s="34" t="str">
        <f t="shared" si="23"/>
        <v>電話：0937-529850</v>
      </c>
      <c r="AB75" s="44" t="s">
        <v>711</v>
      </c>
      <c r="AC75" s="36" t="str">
        <f t="shared" si="24"/>
        <v>電子信箱：hongyeegg@gmail.com</v>
      </c>
      <c r="AD75" s="37" t="str">
        <f t="shared" si="25"/>
        <v>承辦人員：黃雅平
電話：0937-529850
電子信箱：hongyeegg@gmail.com
輔導員：黃雅平
電話：0937-529850
電子信箱：hongyeegg@gmail.com</v>
      </c>
    </row>
    <row r="76" spans="1:30" ht="402.75" customHeight="1">
      <c r="A76" s="39">
        <v>71</v>
      </c>
      <c r="B76" s="37" t="s">
        <v>712</v>
      </c>
      <c r="C76" s="25">
        <v>1</v>
      </c>
      <c r="D76" s="39" t="s">
        <v>347</v>
      </c>
      <c r="E76" s="27" t="s">
        <v>348</v>
      </c>
      <c r="F76" s="37" t="s">
        <v>713</v>
      </c>
      <c r="G76" s="24" t="str">
        <f t="shared" si="18"/>
        <v>2.工作地點：萬榮鄉老人會</v>
      </c>
      <c r="H76" s="36" t="s">
        <v>714</v>
      </c>
      <c r="I76" s="24" t="str">
        <f t="shared" si="14"/>
        <v>3.地址：花蓮縣萬榮鄉紅葉村4號</v>
      </c>
      <c r="J76" s="24" t="str">
        <f t="shared" si="15"/>
        <v>1.類別：
□政府部門
■非營利組織
□文化健康站
2.工作地點：萬榮鄉老人會
3.地址：花蓮縣萬榮鄉紅葉村4號</v>
      </c>
      <c r="K76" s="37" t="s">
        <v>715</v>
      </c>
      <c r="L76" s="37" t="s">
        <v>716</v>
      </c>
      <c r="M76" s="24" t="str">
        <f t="shared" si="26"/>
        <v>3.創新作為：
(1)社區文化體驗營(返鄉及在地孩童)8月1梯次。
(2)部落有聲繪本製作。</v>
      </c>
      <c r="N76" s="24" t="str">
        <f>_xlfn.CONCAT(K76&amp;CHAR(10)&amp;M76)</f>
        <v>1.週休二日，週一至週五上午8:00上班至16:30下班，12:00至12:30休息。每二週工作總時數80小時。
2.工讀內容：
(1)協助萬榮鄉老人會網頁更新及簡介製作。
(2)協助萬榮數位中心服務及課程設計。
(3)協助傳統文化及產採集。
(4)協助老幼共學之課程。
3.創新作為：
(1)社區文化體驗營(返鄉及在地孩童)8月1梯次。
(2)部落有聲繪本製作。</v>
      </c>
      <c r="O76" s="37" t="s">
        <v>717</v>
      </c>
      <c r="P76" s="37" t="s">
        <v>718</v>
      </c>
      <c r="Q76" s="39" t="s">
        <v>719</v>
      </c>
      <c r="R76" s="26" t="str">
        <f t="shared" si="19"/>
        <v>承辦人員：余素珍</v>
      </c>
      <c r="S76" s="59" t="s">
        <v>720</v>
      </c>
      <c r="T76" s="26" t="str">
        <f t="shared" si="20"/>
        <v>電話：03-87871711</v>
      </c>
      <c r="U76" s="60" t="s">
        <v>721</v>
      </c>
      <c r="V76" s="31" t="str">
        <f t="shared" si="21"/>
        <v>電子信箱：jan9768h@gma.?.com</v>
      </c>
      <c r="W76" s="60"/>
      <c r="X76" s="39" t="s">
        <v>722</v>
      </c>
      <c r="Y76" s="26" t="str">
        <f t="shared" si="22"/>
        <v>輔導員：黃素敏</v>
      </c>
      <c r="Z76" s="43" t="s">
        <v>723</v>
      </c>
      <c r="AA76" s="34" t="str">
        <f t="shared" si="23"/>
        <v>電話：03-8876930*14</v>
      </c>
      <c r="AB76" s="44" t="s">
        <v>724</v>
      </c>
      <c r="AC76" s="36" t="str">
        <f t="shared" si="24"/>
        <v>電子信箱：h8872096@yahoo.com.tw</v>
      </c>
      <c r="AD76" s="37" t="str">
        <f t="shared" si="25"/>
        <v>承辦人員：余素珍
電話：03-87871711
電子信箱：jan9768h@gma.?.com
輔導員：黃素敏
電話：03-8876930*14
電子信箱：h8872096@yahoo.com.tw</v>
      </c>
    </row>
    <row r="77" spans="1:30" ht="199.5" customHeight="1">
      <c r="A77" s="39">
        <v>72</v>
      </c>
      <c r="B77" s="37" t="s">
        <v>725</v>
      </c>
      <c r="C77" s="25">
        <v>1</v>
      </c>
      <c r="D77" s="39" t="s">
        <v>347</v>
      </c>
      <c r="E77" s="27" t="s">
        <v>348</v>
      </c>
      <c r="F77" s="37" t="s">
        <v>725</v>
      </c>
      <c r="G77" s="24" t="str">
        <f t="shared" si="18"/>
        <v>2.工作地點：花蓮縣萬榮鄉紅葉社區發展協會</v>
      </c>
      <c r="H77" s="36" t="s">
        <v>726</v>
      </c>
      <c r="I77" s="24" t="str">
        <f t="shared" si="14"/>
        <v>3.地址：花蓮縣萬榮鄉紅葉村1鄰9號</v>
      </c>
      <c r="J77" s="24" t="str">
        <f t="shared" si="15"/>
        <v>1.類別：
□政府部門
■非營利組織
□文化健康站
2.工作地點：花蓮縣萬榮鄉紅葉社區發展協會
3.地址：花蓮縣萬榮鄉紅葉村1鄰9號</v>
      </c>
      <c r="K77" s="37" t="s">
        <v>727</v>
      </c>
      <c r="L77" s="37" t="s">
        <v>728</v>
      </c>
      <c r="M77" s="24" t="str">
        <f t="shared" si="26"/>
        <v>3.創新作為：
(1)協助2024太魯閣族歲時祭儀活動。
(2)社區文化體驗營(返鄉及在地孩童)7月1梯次共5天。
(3)有聲繪本製作及翻譯。</v>
      </c>
      <c r="N77" s="24" t="str">
        <f>_xlfn.CONCAT(K77&amp;CHAR(10)&amp;M77)</f>
        <v>1.週休二日；週一至週五08:00~16:30，12:00-12:30間休息，每二週工作總時數80小時。
2.工讀內容：
(1)協助社區網頁更新及簡介製作。
(2)協助萬榮數位中心服務及課程設計。
(3)協助傳統文化及產採集。
(4)協助老幼共學之課程。
3.創新作為：
(1)協助2024太魯閣族歲時祭儀活動。
(2)社區文化體驗營(返鄉及在地孩童)7月1梯次共5天。
(3)有聲繪本製作及翻譯。</v>
      </c>
      <c r="O77" s="37" t="s">
        <v>729</v>
      </c>
      <c r="P77" s="36" t="s">
        <v>395</v>
      </c>
      <c r="Q77" s="39" t="s">
        <v>730</v>
      </c>
      <c r="R77" s="26" t="str">
        <f t="shared" si="19"/>
        <v>承辦人員：余芳琳</v>
      </c>
      <c r="S77" s="40" t="s">
        <v>731</v>
      </c>
      <c r="T77" s="26" t="str">
        <f t="shared" si="20"/>
        <v>電話：03-8876930*12</v>
      </c>
      <c r="U77" s="41" t="s">
        <v>732</v>
      </c>
      <c r="V77" s="31" t="str">
        <f t="shared" si="21"/>
        <v>電子信箱：por8811786@gmail.com</v>
      </c>
      <c r="W77" s="42"/>
      <c r="X77" s="39" t="s">
        <v>722</v>
      </c>
      <c r="Y77" s="26" t="str">
        <f t="shared" si="22"/>
        <v>輔導員：黃素敏</v>
      </c>
      <c r="Z77" s="43" t="s">
        <v>723</v>
      </c>
      <c r="AA77" s="34" t="str">
        <f t="shared" si="23"/>
        <v>電話：03-8876930*14</v>
      </c>
      <c r="AB77" s="44" t="s">
        <v>724</v>
      </c>
      <c r="AC77" s="36" t="str">
        <f t="shared" si="24"/>
        <v>電子信箱：h8872096@yahoo.com.tw</v>
      </c>
      <c r="AD77" s="37" t="str">
        <f t="shared" si="25"/>
        <v>承辦人員：余芳琳
電話：03-8876930*12
電子信箱：por8811786@gmail.com
輔導員：黃素敏
電話：03-8876930*14
電子信箱：h8872096@yahoo.com.tw</v>
      </c>
    </row>
    <row r="78" spans="1:30" ht="162.75" customHeight="1">
      <c r="A78" s="39">
        <v>73</v>
      </c>
      <c r="B78" s="37" t="s">
        <v>733</v>
      </c>
      <c r="C78" s="25">
        <v>1</v>
      </c>
      <c r="D78" s="39" t="s">
        <v>367</v>
      </c>
      <c r="E78" s="27" t="s">
        <v>368</v>
      </c>
      <c r="F78" s="37" t="s">
        <v>734</v>
      </c>
      <c r="G78" s="24" t="str">
        <f t="shared" si="18"/>
        <v>2.工作地點：馬遠固努安文化健康站</v>
      </c>
      <c r="H78" s="36" t="s">
        <v>735</v>
      </c>
      <c r="I78" s="24" t="str">
        <f t="shared" si="14"/>
        <v>3.地址：花蓮縣萬榮鄉馬馬遠村1鄰5號</v>
      </c>
      <c r="J78" s="24" t="str">
        <f t="shared" si="15"/>
        <v>1.類別：
□政府部門
□非營利組織
■文化健康站
2.工作地點：馬遠固努安文化健康站
3.地址：花蓮縣萬榮鄉馬馬遠村1鄰5號</v>
      </c>
      <c r="K78" s="37" t="s">
        <v>736</v>
      </c>
      <c r="L78" s="37" t="s">
        <v>737</v>
      </c>
      <c r="M78" s="24" t="str">
        <f t="shared" ref="M78:M87" si="27">"3.創新作為："&amp;L78</f>
        <v>3.創新作為：參加專業訓練、活動策畫、公益服務、文化傳統採集。</v>
      </c>
      <c r="N78" s="24" t="str">
        <f>_xlfn.CONCAT(K78&amp;CHAR(10)&amp;M78)</f>
        <v>1.週休二日；週一至週五08:00~16:00，12:00-13:00間彈性休息，每二週工作總時數80小時。
2.工讀內容：協助文健站環境清潔消毒工作、協助長者簽到及測量體溫及血壓、協助拍攝並剪輯文健站每日服務照片、協助文健站文書處理、協助文健站空間規劃具原住民特色等。
3.創新作為：參加專業訓練、活動策畫、公益服務、文化傳統採集。</v>
      </c>
      <c r="O78" s="37" t="s">
        <v>738</v>
      </c>
      <c r="P78" s="37" t="s">
        <v>739</v>
      </c>
      <c r="Q78" s="39" t="s">
        <v>740</v>
      </c>
      <c r="R78" s="26" t="str">
        <f t="shared" si="19"/>
        <v>承辦人員：馬玉蘭</v>
      </c>
      <c r="S78" s="40" t="s">
        <v>741</v>
      </c>
      <c r="T78" s="26" t="str">
        <f t="shared" si="20"/>
        <v>電話：0976-891161</v>
      </c>
      <c r="U78" s="41" t="s">
        <v>742</v>
      </c>
      <c r="V78" s="31" t="str">
        <f t="shared" si="21"/>
        <v>電子信箱：mamira10107ioio@yahoo.com.tw</v>
      </c>
      <c r="W78" s="42"/>
      <c r="X78" s="39" t="s">
        <v>740</v>
      </c>
      <c r="Y78" s="26" t="str">
        <f t="shared" si="22"/>
        <v>輔導員：馬玉蘭</v>
      </c>
      <c r="Z78" s="43" t="s">
        <v>741</v>
      </c>
      <c r="AA78" s="34" t="str">
        <f t="shared" si="23"/>
        <v>電話：0976-891161</v>
      </c>
      <c r="AB78" s="44" t="s">
        <v>742</v>
      </c>
      <c r="AC78" s="36" t="str">
        <f t="shared" si="24"/>
        <v>電子信箱：mamira10107ioio@yahoo.com.tw</v>
      </c>
      <c r="AD78" s="37" t="str">
        <f t="shared" si="25"/>
        <v>承辦人員：馬玉蘭
電話：0976-891161
電子信箱：mamira10107ioio@yahoo.com.tw
輔導員：馬玉蘭
電話：0976-891161
電子信箱：mamira10107ioio@yahoo.com.tw</v>
      </c>
    </row>
    <row r="79" spans="1:30" ht="162.75" customHeight="1">
      <c r="A79" s="39">
        <v>74</v>
      </c>
      <c r="B79" s="24" t="s">
        <v>743</v>
      </c>
      <c r="C79" s="25">
        <v>1</v>
      </c>
      <c r="D79" s="39" t="s">
        <v>367</v>
      </c>
      <c r="E79" s="27" t="s">
        <v>368</v>
      </c>
      <c r="F79" s="37" t="s">
        <v>744</v>
      </c>
      <c r="G79" s="24" t="str">
        <f t="shared" si="18"/>
        <v>2.工作地點：支亞干文化健康站</v>
      </c>
      <c r="H79" s="36" t="s">
        <v>745</v>
      </c>
      <c r="I79" s="24" t="str">
        <f t="shared" si="14"/>
        <v>3.地址：花蓮縣萬榮鄉西林村127號</v>
      </c>
      <c r="J79" s="24" t="str">
        <f t="shared" si="15"/>
        <v>1.類別：
□政府部門
□非營利組織
■文化健康站
2.工作地點：支亞干文化健康站
3.地址：花蓮縣萬榮鄉西林村127號</v>
      </c>
      <c r="K79" s="37" t="s">
        <v>746</v>
      </c>
      <c r="L79" s="37" t="s">
        <v>747</v>
      </c>
      <c r="M79" s="24" t="str">
        <f t="shared" si="27"/>
        <v>3.創新作為：協助課程發想與設計，培養工讀生多元專業開發，除了行政庶務外，也加入對文化，對山林的知識採集，暑期期間活動頗多，除了文健站也包含母會的計畫活動，也有意願讓工讀生參與。</v>
      </c>
      <c r="N79" s="24" t="str">
        <f>_xlfn.CONCAT(K79&amp;CHAR(10)&amp;M79)</f>
        <v>1.週休二日，週一至週五上午8:00上班至16:00下班，11:00至11:30間彈性休息。每二週工作總時數80小時。
2.工讀內容：協助文健站生理量測，帶動健康操、課程執行、寄送公文。
3.創新作為：協助課程發想與設計，培養工讀生多元專業開發，除了行政庶務外，也加入對文化，對山林的知識採集，暑期期間活動頗多，除了文健站也包含母會的計畫活動，也有意願讓工讀生參與。</v>
      </c>
      <c r="O79" s="24" t="s">
        <v>748</v>
      </c>
      <c r="P79" s="37" t="s">
        <v>749</v>
      </c>
      <c r="Q79" s="39" t="s">
        <v>750</v>
      </c>
      <c r="R79" s="26" t="str">
        <f t="shared" si="19"/>
        <v>承辦人員：許雁如</v>
      </c>
      <c r="S79" s="40" t="s">
        <v>751</v>
      </c>
      <c r="T79" s="26" t="str">
        <f t="shared" si="20"/>
        <v>電話：0933-445122</v>
      </c>
      <c r="U79" s="41" t="s">
        <v>752</v>
      </c>
      <c r="V79" s="31" t="str">
        <f t="shared" si="21"/>
        <v>電子信箱：yawas0522@gmail.com</v>
      </c>
      <c r="W79" s="42"/>
      <c r="X79" s="39" t="s">
        <v>753</v>
      </c>
      <c r="Y79" s="26" t="str">
        <f t="shared" si="22"/>
        <v>輔導員：蘇嬿芷</v>
      </c>
      <c r="Z79" s="43" t="s">
        <v>754</v>
      </c>
      <c r="AA79" s="34" t="str">
        <f t="shared" si="23"/>
        <v>電話：0921-952064</v>
      </c>
      <c r="AB79" s="44" t="s">
        <v>755</v>
      </c>
      <c r="AC79" s="36" t="str">
        <f t="shared" si="24"/>
        <v>電子信箱：rucy841230@gmail.com</v>
      </c>
      <c r="AD79" s="37" t="str">
        <f t="shared" si="25"/>
        <v>承辦人員：許雁如
電話：0933-445122
電子信箱：yawas0522@gmail.com
輔導員：蘇嬿芷
電話：0921-952064
電子信箱：rucy841230@gmail.com</v>
      </c>
    </row>
    <row r="80" spans="1:30" ht="346.5" customHeight="1">
      <c r="A80" s="39">
        <v>75</v>
      </c>
      <c r="B80" s="37" t="s">
        <v>756</v>
      </c>
      <c r="C80" s="25">
        <v>1</v>
      </c>
      <c r="D80" s="39" t="s">
        <v>347</v>
      </c>
      <c r="E80" s="27" t="s">
        <v>348</v>
      </c>
      <c r="F80" s="37" t="s">
        <v>757</v>
      </c>
      <c r="G80" s="24" t="str">
        <f t="shared" si="18"/>
        <v>2.工作地點：鶴岡文旦行像館</v>
      </c>
      <c r="H80" s="36" t="s">
        <v>758</v>
      </c>
      <c r="I80" s="24" t="str">
        <f t="shared" si="14"/>
        <v>3.地址：花蓮縣瑞穗鄉鶴岡村屋拉力二街94號</v>
      </c>
      <c r="J80" s="24" t="str">
        <f t="shared" si="15"/>
        <v>1.類別：
□政府部門
■非營利組織
□文化健康站
2.工作地點：鶴岡文旦行像館
3.地址：花蓮縣瑞穗鄉鶴岡村屋拉力二街94號</v>
      </c>
      <c r="K80" s="37" t="s">
        <v>759</v>
      </c>
      <c r="L80" s="37" t="s">
        <v>760</v>
      </c>
      <c r="M80" s="24" t="str">
        <f t="shared" si="27"/>
        <v>3.創新作為：參加專業訓練、活動策劃、公益服務、文化傳統採集或其他創新體驗等。</v>
      </c>
      <c r="N80" s="24" t="str">
        <f>_xlfn.CONCAT(K80&amp;CHAR(10)&amp;M80)</f>
        <v>1.週休二日，週一至週五上午8:00上班至17:00下班，12:00至13:00休息。每二週工作總時數80小時。
2.工讀內容：
(1)協助文健站資料整理及管理。
(2)協助文健站活動設計規劃。
(3)協助微小電影製作-鶴岡文旦行像館及周邊文宣設計。
(4)協助鶴岡文旦行像館文旦-創意小包裝。
(5)協助鶴岡文旦行像館環境整潔。
(6)協助管理協會及FB粉絲網站活動更新。
(7)文化產業活動推廣如：
A.鶴岡屋拉力ilisin豐年祭-捕魚(kimosis)記錄保存。
B.文旦採收協助。
C.暑期市集動。
3.創新作為：參加專業訓練、活動策劃、公益服務、文化傳統採集或其他創新體驗等。</v>
      </c>
      <c r="O80" s="37" t="s">
        <v>624</v>
      </c>
      <c r="P80" s="37" t="s">
        <v>761</v>
      </c>
      <c r="Q80" s="39" t="s">
        <v>762</v>
      </c>
      <c r="R80" s="26" t="str">
        <f t="shared" si="19"/>
        <v>承辦人員：杜秋香</v>
      </c>
      <c r="S80" s="40" t="s">
        <v>763</v>
      </c>
      <c r="T80" s="26" t="str">
        <f t="shared" si="20"/>
        <v>電話：0931-385330</v>
      </c>
      <c r="U80" s="41" t="s">
        <v>764</v>
      </c>
      <c r="V80" s="31" t="str">
        <f t="shared" si="21"/>
        <v>電子信箱：siicdo@gmail.com</v>
      </c>
      <c r="W80" s="42"/>
      <c r="X80" s="39" t="s">
        <v>765</v>
      </c>
      <c r="Y80" s="26" t="str">
        <f t="shared" si="22"/>
        <v>輔導員：林嬌豔</v>
      </c>
      <c r="Z80" s="43" t="s">
        <v>766</v>
      </c>
      <c r="AA80" s="34" t="str">
        <f t="shared" si="23"/>
        <v>電話：0939-056217</v>
      </c>
      <c r="AB80" s="44" t="s">
        <v>764</v>
      </c>
      <c r="AC80" s="36" t="str">
        <f t="shared" si="24"/>
        <v>電子信箱：siicdo@gmail.com</v>
      </c>
      <c r="AD80" s="37" t="str">
        <f t="shared" si="25"/>
        <v>承辦人員：杜秋香
電話：0931-385330
電子信箱：siicdo@gmail.com
輔導員：林嬌豔
電話：0939-056217
電子信箱：siicdo@gmail.com</v>
      </c>
    </row>
    <row r="81" spans="1:30" ht="179.25" customHeight="1">
      <c r="A81" s="39">
        <v>76</v>
      </c>
      <c r="B81" s="37" t="s">
        <v>767</v>
      </c>
      <c r="C81" s="25">
        <v>1</v>
      </c>
      <c r="D81" s="39" t="s">
        <v>347</v>
      </c>
      <c r="E81" s="27" t="s">
        <v>348</v>
      </c>
      <c r="F81" s="37" t="s">
        <v>767</v>
      </c>
      <c r="G81" s="24" t="str">
        <f t="shared" si="18"/>
        <v>2.工作地點：花蓮縣馬立雲營造協會</v>
      </c>
      <c r="H81" s="36" t="s">
        <v>768</v>
      </c>
      <c r="I81" s="24" t="str">
        <f t="shared" si="14"/>
        <v>3.地址：花蓮縣瑞穗鄉舞鶴村5鄰139-6號</v>
      </c>
      <c r="J81" s="24" t="str">
        <f t="shared" si="15"/>
        <v>1.類別：
□政府部門
■非營利組織
□文化健康站
2.工作地點：花蓮縣馬立雲營造協會
3.地址：花蓮縣瑞穗鄉舞鶴村5鄰139-6號</v>
      </c>
      <c r="K81" s="37" t="s">
        <v>769</v>
      </c>
      <c r="L81" s="36" t="s">
        <v>38</v>
      </c>
      <c r="M81" s="24" t="str">
        <f t="shared" si="27"/>
        <v>3.創新作為：無。</v>
      </c>
      <c r="N81" s="24" t="str">
        <f>_xlfn.CONCAT(K81&amp;CHAR(10)&amp;M81)</f>
        <v>1.週休二日，週一至週五上午9:00上班至18:00下班，12:00至13:00彈性休息。每二週工作總時數80小時。
2.工讀內容：
(1)每週三、四、五協助辦理族語學習陪伴班。
(2)每週六日協助辦理文化傳習工作坊、文化成長營、部落小旅行等活動。
(3)協助部落網站(臉書)發文。
(4)協助部落慶典活動(歲時祭儀)幫忙。
3.創新作為：無。</v>
      </c>
      <c r="O81" s="37" t="s">
        <v>770</v>
      </c>
      <c r="P81" s="36" t="s">
        <v>395</v>
      </c>
      <c r="Q81" s="39" t="s">
        <v>771</v>
      </c>
      <c r="R81" s="26" t="str">
        <f t="shared" si="19"/>
        <v>承辦人員：苡莉哈尼</v>
      </c>
      <c r="S81" s="40" t="s">
        <v>772</v>
      </c>
      <c r="T81" s="26" t="str">
        <f t="shared" si="20"/>
        <v>電話：03-8873738</v>
      </c>
      <c r="U81" s="41" t="s">
        <v>773</v>
      </c>
      <c r="V81" s="31" t="str">
        <f t="shared" si="21"/>
        <v>電子信箱：zs4310@gmail.com</v>
      </c>
      <c r="W81" s="42"/>
      <c r="X81" s="39" t="s">
        <v>774</v>
      </c>
      <c r="Y81" s="26" t="str">
        <f t="shared" si="22"/>
        <v>輔導員：杜秀雯</v>
      </c>
      <c r="Z81" s="43" t="s">
        <v>772</v>
      </c>
      <c r="AA81" s="34" t="str">
        <f t="shared" si="23"/>
        <v>電話：03-8873738</v>
      </c>
      <c r="AB81" s="44" t="s">
        <v>775</v>
      </c>
      <c r="AC81" s="36" t="str">
        <f t="shared" si="24"/>
        <v>電子信箱：u0917011627@gmail.com</v>
      </c>
      <c r="AD81" s="37" t="str">
        <f t="shared" si="25"/>
        <v>承辦人員：苡莉哈尼
電話：03-8873738
電子信箱：zs4310@gmail.com
輔導員：杜秀雯
電話：03-8873738
電子信箱：u0917011627@gmail.com</v>
      </c>
    </row>
    <row r="82" spans="1:30" ht="185.25" customHeight="1">
      <c r="A82" s="39">
        <v>77</v>
      </c>
      <c r="B82" s="37" t="s">
        <v>776</v>
      </c>
      <c r="C82" s="25">
        <v>1</v>
      </c>
      <c r="D82" s="39" t="s">
        <v>367</v>
      </c>
      <c r="E82" s="27" t="s">
        <v>368</v>
      </c>
      <c r="F82" s="37" t="s">
        <v>777</v>
      </c>
      <c r="G82" s="24" t="str">
        <f t="shared" si="18"/>
        <v>2.工作地點：奇美文化健康站</v>
      </c>
      <c r="H82" s="36" t="s">
        <v>778</v>
      </c>
      <c r="I82" s="24" t="str">
        <f t="shared" si="14"/>
        <v>3.地址：花蓮縣瑞穗鄉奇美村3鄰16號</v>
      </c>
      <c r="J82" s="24" t="str">
        <f t="shared" si="15"/>
        <v>1.類別：
□政府部門
□非營利組織
■文化健康站
2.工作地點：奇美文化健康站
3.地址：花蓮縣瑞穗鄉奇美村3鄰16號</v>
      </c>
      <c r="K82" s="37" t="s">
        <v>779</v>
      </c>
      <c r="L82" s="37" t="s">
        <v>760</v>
      </c>
      <c r="M82" s="24" t="str">
        <f t="shared" si="27"/>
        <v>3.創新作為：參加專業訓練、活動策劃、公益服務、文化傳統採集或其他創新體驗等。</v>
      </c>
      <c r="N82" s="24" t="str">
        <f>_xlfn.CONCAT(K82&amp;CHAR(10)&amp;M82)</f>
        <v>1.週休二日，週一至週五上午8:00上班至16:00下班，12:00-13:00間彈性休息。每二週工作總時數80小時。
2.工讀內容：協助文書處理、資料建檔及課程上協助長者等。
3.創新作為：參加專業訓練、活動策劃、公益服務、文化傳統採集或其他創新體驗等。</v>
      </c>
      <c r="O82" s="37" t="s">
        <v>624</v>
      </c>
      <c r="P82" s="37" t="s">
        <v>780</v>
      </c>
      <c r="Q82" s="39" t="s">
        <v>781</v>
      </c>
      <c r="R82" s="26" t="str">
        <f t="shared" si="19"/>
        <v>承辦人員：鍾紫韻</v>
      </c>
      <c r="S82" s="50" t="s">
        <v>782</v>
      </c>
      <c r="T82" s="26" t="str">
        <f>"電話："&amp;S82</f>
        <v>電話：03-8991113、0933-998164</v>
      </c>
      <c r="U82" s="41" t="s">
        <v>783</v>
      </c>
      <c r="V82" s="31" t="str">
        <f t="shared" si="21"/>
        <v>電子信箱：kwt0316891113@yahoo.com.tw</v>
      </c>
      <c r="W82" s="42"/>
      <c r="X82" s="39" t="s">
        <v>784</v>
      </c>
      <c r="Y82" s="26" t="str">
        <f t="shared" si="22"/>
        <v>輔導員：鍾曾涵茹</v>
      </c>
      <c r="Z82" s="43" t="s">
        <v>785</v>
      </c>
      <c r="AA82" s="34" t="str">
        <f t="shared" si="23"/>
        <v>電話：03-8991113</v>
      </c>
      <c r="AB82" s="44" t="s">
        <v>783</v>
      </c>
      <c r="AC82" s="36" t="str">
        <f t="shared" si="24"/>
        <v>電子信箱：kwt0316891113@yahoo.com.tw</v>
      </c>
      <c r="AD82" s="37" t="str">
        <f>_xlfn.CONCAT(R82&amp;CHAR(10)&amp;T82&amp;CHAR(10)&amp;V82&amp;CHAR(10)&amp;W82&amp;CHAR(10)&amp;Y82&amp;CHAR(10)&amp;AA82&amp;CHAR(10)&amp;AC82)</f>
        <v>承辦人員：鍾紫韻
電話：03-8991113、0933-998164
電子信箱：kwt0316891113@yahoo.com.tw
輔導員：鍾曾涵茹
電話：03-8991113
電子信箱：kwt0316891113@yahoo.com.tw</v>
      </c>
    </row>
    <row r="83" spans="1:30" ht="144.75" customHeight="1">
      <c r="A83" s="39">
        <v>78</v>
      </c>
      <c r="B83" s="37" t="s">
        <v>786</v>
      </c>
      <c r="C83" s="25">
        <v>1</v>
      </c>
      <c r="D83" s="39" t="s">
        <v>367</v>
      </c>
      <c r="E83" s="27" t="s">
        <v>368</v>
      </c>
      <c r="F83" s="37" t="s">
        <v>787</v>
      </c>
      <c r="G83" s="24" t="str">
        <f t="shared" si="18"/>
        <v>2.工作地點：達谷寮文化健康站</v>
      </c>
      <c r="H83" s="36" t="s">
        <v>788</v>
      </c>
      <c r="I83" s="24" t="str">
        <f t="shared" si="14"/>
        <v>3.地址：花蓮縣玉里鎮觀音里6鄰高寮128-5號</v>
      </c>
      <c r="J83" s="24" t="str">
        <f t="shared" si="15"/>
        <v>1.類別：
□政府部門
□非營利組織
■文化健康站
2.工作地點：達谷寮文化健康站
3.地址：花蓮縣玉里鎮觀音里6鄰高寮128-5號</v>
      </c>
      <c r="K83" s="37" t="s">
        <v>789</v>
      </c>
      <c r="L83" s="37" t="s">
        <v>790</v>
      </c>
      <c r="M83" s="24" t="str">
        <f t="shared" si="27"/>
        <v>3.創新作為：協助文化傳統課程之採集與安排之工作。</v>
      </c>
      <c r="N83" s="24" t="str">
        <f>_xlfn.CONCAT(K83&amp;CHAR(10)&amp;M83)</f>
        <v>1.週休二日，週一至週五上午7:30上班至16:30下班，11:30至12:30休息。每二週工作總時數80小時。
2.工讀內容：協助登打各項資料、協助製作課程教具、協助完成輔導員交辦之相關工作。
3.創新作為：協助文化傳統課程之採集與安排之工作。</v>
      </c>
      <c r="O83" s="37" t="s">
        <v>791</v>
      </c>
      <c r="P83" s="36" t="s">
        <v>395</v>
      </c>
      <c r="Q83" s="39" t="s">
        <v>792</v>
      </c>
      <c r="R83" s="26" t="str">
        <f t="shared" si="19"/>
        <v>承辦人員：張靖文</v>
      </c>
      <c r="S83" s="50" t="s">
        <v>793</v>
      </c>
      <c r="T83" s="26" t="str">
        <f t="shared" si="20"/>
        <v>電話：03-885163、0980-834235</v>
      </c>
      <c r="U83" s="41" t="s">
        <v>794</v>
      </c>
      <c r="V83" s="31" t="str">
        <f t="shared" si="21"/>
        <v>電子信箱：takoliaw1285@gmail.com</v>
      </c>
      <c r="W83" s="42"/>
      <c r="X83" s="39" t="s">
        <v>792</v>
      </c>
      <c r="Y83" s="26" t="str">
        <f t="shared" si="22"/>
        <v>輔導員：張靖文</v>
      </c>
      <c r="Z83" s="52" t="s">
        <v>795</v>
      </c>
      <c r="AA83" s="34" t="str">
        <f t="shared" si="23"/>
        <v>電話：03-885163
/0980-834235</v>
      </c>
      <c r="AB83" s="44" t="s">
        <v>794</v>
      </c>
      <c r="AC83" s="36" t="str">
        <f t="shared" si="24"/>
        <v>電子信箱：takoliaw1285@gmail.com</v>
      </c>
      <c r="AD83" s="37" t="str">
        <f t="shared" si="25"/>
        <v>承辦人員：張靖文
電話：03-885163、0980-834235
電子信箱：takoliaw1285@gmail.com
輔導員：張靖文
電話：03-885163
/0980-834235
電子信箱：takoliaw1285@gmail.com</v>
      </c>
    </row>
    <row r="84" spans="1:30" ht="129.75" customHeight="1">
      <c r="A84" s="39">
        <v>79</v>
      </c>
      <c r="B84" s="37" t="s">
        <v>796</v>
      </c>
      <c r="C84" s="25">
        <v>1</v>
      </c>
      <c r="D84" s="39" t="s">
        <v>367</v>
      </c>
      <c r="E84" s="27" t="s">
        <v>368</v>
      </c>
      <c r="F84" s="37" t="s">
        <v>797</v>
      </c>
      <c r="G84" s="24" t="str">
        <f t="shared" si="18"/>
        <v>2.工作地點：松浦文化健康站</v>
      </c>
      <c r="H84" s="36" t="s">
        <v>798</v>
      </c>
      <c r="I84" s="24" t="str">
        <f t="shared" si="14"/>
        <v>3.地址：花蓮縣玉里鎮松浦里10鄰174-1號</v>
      </c>
      <c r="J84" s="24" t="str">
        <f t="shared" si="15"/>
        <v>1.類別：
□政府部門
□非營利組織
■文化健康站
2.工作地點：松浦文化健康站
3.地址：花蓮縣玉里鎮松浦里10鄰174-1號</v>
      </c>
      <c r="K84" s="37" t="s">
        <v>799</v>
      </c>
      <c r="L84" s="37" t="s">
        <v>760</v>
      </c>
      <c r="M84" s="24" t="str">
        <f t="shared" si="27"/>
        <v>3.創新作為：參加專業訓練、活動策劃、公益服務、文化傳統採集或其他創新體驗等。</v>
      </c>
      <c r="N84" s="24" t="str">
        <f>_xlfn.CONCAT(K84&amp;CHAR(10)&amp;M84)</f>
        <v>1.週休二日，週一至週五上午8:00上班至16:00下班，12:00-13:00間彈性休息。每二週工作總時數80小時。
2.工讀內容：文書作業、會計作業、長者日間活動課程協助。
3.創新作為：參加專業訓練、活動策劃、公益服務、文化傳統採集或其他創新體驗等。</v>
      </c>
      <c r="O84" s="37" t="s">
        <v>800</v>
      </c>
      <c r="P84" s="37" t="s">
        <v>780</v>
      </c>
      <c r="Q84" s="39" t="s">
        <v>801</v>
      </c>
      <c r="R84" s="26" t="str">
        <f t="shared" si="19"/>
        <v>承辦人員：黃淑慧</v>
      </c>
      <c r="S84" s="40" t="s">
        <v>802</v>
      </c>
      <c r="T84" s="26" t="str">
        <f t="shared" si="20"/>
        <v>電話：0982-258440</v>
      </c>
      <c r="U84" s="41" t="s">
        <v>803</v>
      </c>
      <c r="V84" s="31" t="str">
        <f t="shared" si="21"/>
        <v>電子信箱：a8885719@gmail.com</v>
      </c>
      <c r="W84" s="42"/>
      <c r="X84" s="39" t="s">
        <v>804</v>
      </c>
      <c r="Y84" s="26" t="str">
        <f t="shared" si="22"/>
        <v>輔導員：林靜玉</v>
      </c>
      <c r="Z84" s="43" t="s">
        <v>805</v>
      </c>
      <c r="AA84" s="34" t="str">
        <f t="shared" si="23"/>
        <v>電話：0976-132075</v>
      </c>
      <c r="AB84" s="44" t="s">
        <v>806</v>
      </c>
      <c r="AC84" s="36" t="str">
        <f t="shared" si="24"/>
        <v>電子信箱：aa0976132075@gmail.com</v>
      </c>
      <c r="AD84" s="37" t="str">
        <f t="shared" si="25"/>
        <v>承辦人員：黃淑慧
電話：0982-258440
電子信箱：a8885719@gmail.com
輔導員：林靜玉
電話：0976-132075
電子信箱：aa0976132075@gmail.com</v>
      </c>
    </row>
    <row r="85" spans="1:30" ht="159.75" customHeight="1">
      <c r="A85" s="39">
        <v>80</v>
      </c>
      <c r="B85" s="37" t="s">
        <v>807</v>
      </c>
      <c r="C85" s="25">
        <v>1</v>
      </c>
      <c r="D85" s="39" t="s">
        <v>367</v>
      </c>
      <c r="E85" s="27" t="s">
        <v>368</v>
      </c>
      <c r="F85" s="37" t="s">
        <v>808</v>
      </c>
      <c r="G85" s="24" t="str">
        <f t="shared" si="18"/>
        <v>2.工作地點：長良文化健康站</v>
      </c>
      <c r="H85" s="36" t="s">
        <v>809</v>
      </c>
      <c r="I85" s="24" t="str">
        <f t="shared" si="14"/>
        <v>3.地址：花蓮縣玉里鎮長良里180-1號</v>
      </c>
      <c r="J85" s="24" t="str">
        <f t="shared" si="15"/>
        <v>1.類別：
□政府部門
□非營利組織
■文化健康站
2.工作地點：長良文化健康站
3.地址：花蓮縣玉里鎮長良里180-1號</v>
      </c>
      <c r="K85" s="37" t="s">
        <v>810</v>
      </c>
      <c r="L85" s="37" t="s">
        <v>38</v>
      </c>
      <c r="M85" s="24" t="str">
        <f t="shared" si="27"/>
        <v>3.創新作為：無。</v>
      </c>
      <c r="N85" s="24" t="str">
        <f>_xlfn.CONCAT(K85&amp;CHAR(10)&amp;M85)</f>
        <v>1.週休二日，週一至週五上午8:00上班至16:00下班，12:00-13:00間彈性休息。每二週工作總時數80小時。
2.工讀內容：
(1)簡易生命測量。
(2)活動課程協助。
(3)簡易電腦行政操作。
(4)送餐服務。
3.創新作為：無。</v>
      </c>
      <c r="O85" s="37" t="s">
        <v>811</v>
      </c>
      <c r="P85" s="36" t="s">
        <v>38</v>
      </c>
      <c r="Q85" s="39" t="s">
        <v>812</v>
      </c>
      <c r="R85" s="26" t="str">
        <f t="shared" si="19"/>
        <v>承辦人員：王子威</v>
      </c>
      <c r="S85" s="40" t="s">
        <v>813</v>
      </c>
      <c r="T85" s="26" t="str">
        <f t="shared" si="20"/>
        <v>電話：0921-258173</v>
      </c>
      <c r="U85" s="41" t="s">
        <v>814</v>
      </c>
      <c r="V85" s="31" t="str">
        <f t="shared" si="21"/>
        <v>電子信箱：love852123221@gmail.com</v>
      </c>
      <c r="W85" s="42"/>
      <c r="X85" s="39" t="s">
        <v>815</v>
      </c>
      <c r="Y85" s="26" t="str">
        <f t="shared" si="22"/>
        <v>輔導員：金雅雯</v>
      </c>
      <c r="Z85" s="43" t="s">
        <v>816</v>
      </c>
      <c r="AA85" s="34" t="str">
        <f t="shared" si="23"/>
        <v>電話：0926-011030</v>
      </c>
      <c r="AB85" s="44" t="s">
        <v>817</v>
      </c>
      <c r="AC85" s="36" t="str">
        <f t="shared" si="24"/>
        <v>電子信箱：ciwang0404@gmail.com</v>
      </c>
      <c r="AD85" s="37" t="str">
        <f t="shared" si="25"/>
        <v>承辦人員：王子威
電話：0921-258173
電子信箱：love852123221@gmail.com
輔導員：金雅雯
電話：0926-011030
電子信箱：ciwang0404@gmail.com</v>
      </c>
    </row>
    <row r="86" spans="1:30" s="56" customFormat="1" ht="129" customHeight="1">
      <c r="A86" s="39">
        <v>81</v>
      </c>
      <c r="B86" s="48" t="s">
        <v>818</v>
      </c>
      <c r="C86" s="25">
        <v>1</v>
      </c>
      <c r="D86" s="39" t="s">
        <v>367</v>
      </c>
      <c r="E86" s="27" t="s">
        <v>368</v>
      </c>
      <c r="F86" s="48" t="s">
        <v>819</v>
      </c>
      <c r="G86" s="24" t="str">
        <f t="shared" si="18"/>
        <v>2.工作地點：下德武文化健康站</v>
      </c>
      <c r="H86" s="57" t="s">
        <v>820</v>
      </c>
      <c r="I86" s="24" t="str">
        <f t="shared" si="14"/>
        <v>3.地址：花蓮縣玉里鎮下德武部落聚會所</v>
      </c>
      <c r="J86" s="24" t="str">
        <f t="shared" si="15"/>
        <v>1.類別：
□政府部門
□非營利組織
■文化健康站
2.工作地點：下德武文化健康站
3.地址：花蓮縣玉里鎮下德武部落聚會所</v>
      </c>
      <c r="K86" s="27" t="s">
        <v>799</v>
      </c>
      <c r="L86" s="48" t="s">
        <v>821</v>
      </c>
      <c r="M86" s="24" t="str">
        <f t="shared" si="27"/>
        <v>3.創新作為：文健站長者課程設計、傳統文化採集。</v>
      </c>
      <c r="N86" s="24" t="str">
        <f>_xlfn.CONCAT(K86&amp;CHAR(10)&amp;M86)</f>
        <v>1.週休二日，週一至週五上午8:00上班至16:00下班，12:00-13:00間彈性休息。每二週工作總時數80小時。
2.工讀內容：文書作業、會計作業、長者日間活動課程協助。
3.創新作為：文健站長者課程設計、傳統文化採集。</v>
      </c>
      <c r="O86" s="27" t="s">
        <v>822</v>
      </c>
      <c r="P86" s="27" t="s">
        <v>823</v>
      </c>
      <c r="Q86" s="39" t="s">
        <v>824</v>
      </c>
      <c r="R86" s="26" t="str">
        <f t="shared" si="19"/>
        <v>承辦人員：邱佩菁</v>
      </c>
      <c r="S86" s="40" t="s">
        <v>825</v>
      </c>
      <c r="T86" s="26" t="str">
        <f t="shared" si="20"/>
        <v>電話：03-8876800</v>
      </c>
      <c r="U86" s="55" t="s">
        <v>826</v>
      </c>
      <c r="V86" s="31" t="str">
        <f t="shared" si="21"/>
        <v>電子信箱：a0939455426@gmail.com</v>
      </c>
      <c r="W86" s="55"/>
      <c r="X86" s="39" t="s">
        <v>824</v>
      </c>
      <c r="Y86" s="26" t="str">
        <f t="shared" si="22"/>
        <v>輔導員：邱佩菁</v>
      </c>
      <c r="Z86" s="43" t="s">
        <v>825</v>
      </c>
      <c r="AA86" s="34" t="str">
        <f t="shared" si="23"/>
        <v>電話：03-8876800</v>
      </c>
      <c r="AB86" s="53" t="s">
        <v>826</v>
      </c>
      <c r="AC86" s="36" t="str">
        <f t="shared" si="24"/>
        <v>電子信箱：a0939455426@gmail.com</v>
      </c>
      <c r="AD86" s="37" t="str">
        <f t="shared" si="25"/>
        <v>承辦人員：邱佩菁
電話：03-8876800
電子信箱：a0939455426@gmail.com
輔導員：邱佩菁
電話：03-8876800
電子信箱：a0939455426@gmail.com</v>
      </c>
    </row>
    <row r="87" spans="1:30" s="56" customFormat="1" ht="165" customHeight="1">
      <c r="A87" s="39">
        <v>82</v>
      </c>
      <c r="B87" s="48" t="s">
        <v>827</v>
      </c>
      <c r="C87" s="25">
        <v>1</v>
      </c>
      <c r="D87" s="39" t="s">
        <v>367</v>
      </c>
      <c r="E87" s="27" t="s">
        <v>368</v>
      </c>
      <c r="F87" s="48" t="s">
        <v>828</v>
      </c>
      <c r="G87" s="24" t="str">
        <f t="shared" si="18"/>
        <v>2.工作地點：督旮薾文化健康站</v>
      </c>
      <c r="H87" s="57" t="s">
        <v>829</v>
      </c>
      <c r="I87" s="24" t="str">
        <f t="shared" si="14"/>
        <v>3.地址：花蓮縣玉里鎮觀音里21鄰77-1號</v>
      </c>
      <c r="J87" s="24" t="str">
        <f t="shared" si="15"/>
        <v>1.類別：
□政府部門
□非營利組織
■文化健康站
2.工作地點：督旮薾文化健康站
3.地址：花蓮縣玉里鎮觀音里21鄰77-1號</v>
      </c>
      <c r="K87" s="27" t="s">
        <v>830</v>
      </c>
      <c r="L87" s="48" t="s">
        <v>790</v>
      </c>
      <c r="M87" s="24" t="str">
        <f t="shared" si="27"/>
        <v>3.創新作為：協助文化傳統課程之採集與安排之工作。</v>
      </c>
      <c r="N87" s="24" t="str">
        <f>_xlfn.CONCAT(K87&amp;CHAR(10)&amp;M87)</f>
        <v>1.週休二日，週一至週五上午8:00上班至17:00下班，12:00-13:00間休息。每二週工作總時數80小時。
2.工讀內容：
協助登打各項資料、協助製作課程教具、協助完成輔導員交辦之相關作業。
3.創新作為：協助文化傳統課程之採集與安排之工作。</v>
      </c>
      <c r="O87" s="27" t="s">
        <v>831</v>
      </c>
      <c r="P87" s="27" t="s">
        <v>832</v>
      </c>
      <c r="Q87" s="39" t="s">
        <v>833</v>
      </c>
      <c r="R87" s="26" t="str">
        <f t="shared" si="19"/>
        <v>承辦人員：張育青</v>
      </c>
      <c r="S87" s="50" t="s">
        <v>834</v>
      </c>
      <c r="T87" s="26" t="str">
        <f t="shared" si="20"/>
        <v>電話：0934-187740
03-8851285</v>
      </c>
      <c r="U87" s="55" t="s">
        <v>835</v>
      </c>
      <c r="V87" s="31" t="str">
        <f t="shared" si="21"/>
        <v>電子信箱：013chang@gmail.com</v>
      </c>
      <c r="W87" s="55"/>
      <c r="X87" s="39" t="s">
        <v>833</v>
      </c>
      <c r="Y87" s="26" t="str">
        <f t="shared" si="22"/>
        <v>輔導員：張育青</v>
      </c>
      <c r="Z87" s="52" t="s">
        <v>834</v>
      </c>
      <c r="AA87" s="34" t="str">
        <f t="shared" si="23"/>
        <v>電話：0934-187740
03-8851285</v>
      </c>
      <c r="AB87" s="53" t="s">
        <v>835</v>
      </c>
      <c r="AC87" s="36" t="str">
        <f t="shared" si="24"/>
        <v>電子信箱：013chang@gmail.com</v>
      </c>
      <c r="AD87" s="37" t="str">
        <f t="shared" si="25"/>
        <v>承辦人員：張育青
電話：0934-187740
03-8851285
電子信箱：013chang@gmail.com
輔導員：張育青
電話：0934-187740
03-8851285
電子信箱：013chang@gmail.com</v>
      </c>
    </row>
    <row r="88" spans="1:30" s="56" customFormat="1" ht="231" customHeight="1">
      <c r="A88" s="39">
        <v>83</v>
      </c>
      <c r="B88" s="48" t="s">
        <v>836</v>
      </c>
      <c r="C88" s="25">
        <v>1</v>
      </c>
      <c r="D88" s="39" t="s">
        <v>347</v>
      </c>
      <c r="E88" s="27" t="s">
        <v>348</v>
      </c>
      <c r="F88" s="48" t="s">
        <v>836</v>
      </c>
      <c r="G88" s="24" t="str">
        <f t="shared" si="18"/>
        <v>2.工作地點：花蓮縣豐濱鄉靜浦社區發展協會</v>
      </c>
      <c r="H88" s="57" t="s">
        <v>837</v>
      </c>
      <c r="I88" s="24" t="str">
        <f t="shared" si="14"/>
        <v>3.地址：花蓮縣豐濱鄉靜浦村140號</v>
      </c>
      <c r="J88" s="24" t="str">
        <f t="shared" si="15"/>
        <v>1.類別：
□政府部門
■非營利組織
□文化健康站
2.工作地點：花蓮縣豐濱鄉靜浦社區發展協會
3.地址：花蓮縣豐濱鄉靜浦村140號</v>
      </c>
      <c r="K88" s="27" t="s">
        <v>838</v>
      </c>
      <c r="L88" s="48" t="s">
        <v>839</v>
      </c>
      <c r="M88" s="24" t="str">
        <f t="shared" si="26"/>
        <v>3.創新作為：
(1)簡單拍攝、剪輯部落旅遊小短片。
(2)協助部落祭儀。
(3)族群文化影像拍攝。</v>
      </c>
      <c r="N88" s="24" t="str">
        <f>_xlfn.CONCAT(K88&amp;CHAR(10)&amp;M88)</f>
        <v>1.週休二日，週一至週五上午8:00上班至17:30下班，12:00-13:30間彈性休息。每二週工作總時數80小時。
2.工讀內容：
(1)協助行政資料處理
(2)學習靜浦部落文化及相關知識
(3)協助FB粉絲專頁、IG發文(宣傳文及照片)。
3.創新作為：
(1)簡單拍攝、剪輯部落旅遊小短片。
(2)協助部落祭儀。
(3)族群文化影像拍攝。</v>
      </c>
      <c r="O88" s="27" t="s">
        <v>840</v>
      </c>
      <c r="P88" s="27" t="s">
        <v>832</v>
      </c>
      <c r="Q88" s="39" t="s">
        <v>841</v>
      </c>
      <c r="R88" s="26" t="str">
        <f t="shared" si="19"/>
        <v>承辦人員：林仕瀅</v>
      </c>
      <c r="S88" s="40" t="s">
        <v>842</v>
      </c>
      <c r="T88" s="26" t="str">
        <f t="shared" si="20"/>
        <v>電話：03-8781697</v>
      </c>
      <c r="U88" s="55" t="s">
        <v>843</v>
      </c>
      <c r="V88" s="31" t="str">
        <f t="shared" si="21"/>
        <v>電子信箱：cawi.a.niyaro@gmail.com</v>
      </c>
      <c r="W88" s="55"/>
      <c r="X88" s="39" t="s">
        <v>841</v>
      </c>
      <c r="Y88" s="26" t="str">
        <f t="shared" si="22"/>
        <v>輔導員：林仕瀅</v>
      </c>
      <c r="Z88" s="43" t="s">
        <v>842</v>
      </c>
      <c r="AA88" s="34" t="str">
        <f t="shared" si="23"/>
        <v>電話：03-8781697</v>
      </c>
      <c r="AB88" s="53" t="s">
        <v>843</v>
      </c>
      <c r="AC88" s="36" t="str">
        <f t="shared" si="24"/>
        <v>電子信箱：cawi.a.niyaro@gmail.com</v>
      </c>
      <c r="AD88" s="37" t="str">
        <f t="shared" si="25"/>
        <v>承辦人員：林仕瀅
電話：03-8781697
電子信箱：cawi.a.niyaro@gmail.com
輔導員：林仕瀅
電話：03-8781697
電子信箱：cawi.a.niyaro@gmail.com</v>
      </c>
    </row>
    <row r="89" spans="1:30" s="56" customFormat="1" ht="219" customHeight="1">
      <c r="A89" s="39">
        <v>84</v>
      </c>
      <c r="B89" s="48" t="s">
        <v>844</v>
      </c>
      <c r="C89" s="25">
        <v>1</v>
      </c>
      <c r="D89" s="39" t="s">
        <v>367</v>
      </c>
      <c r="E89" s="27" t="s">
        <v>368</v>
      </c>
      <c r="F89" s="48" t="s">
        <v>845</v>
      </c>
      <c r="G89" s="24" t="str">
        <f t="shared" si="18"/>
        <v>2.工作地點：貓公文化健康站</v>
      </c>
      <c r="H89" s="57" t="s">
        <v>846</v>
      </c>
      <c r="I89" s="24" t="str">
        <f t="shared" si="14"/>
        <v>3.地址：花蓮縣豐濱鄉豐濱村民族街82巷8-2號</v>
      </c>
      <c r="J89" s="24" t="str">
        <f t="shared" si="15"/>
        <v>1.類別：
□政府部門
□非營利組織
■文化健康站
2.工作地點：貓公文化健康站
3.地址：花蓮縣豐濱鄉豐濱村民族街82巷8-2號</v>
      </c>
      <c r="K89" s="27" t="s">
        <v>847</v>
      </c>
      <c r="L89" s="48" t="s">
        <v>848</v>
      </c>
      <c r="M89" s="24" t="str">
        <f t="shared" si="26"/>
        <v>3.創新作為：
(1)部落活動參與策畫：社區每季辦理大型活動，如釀酒節、彈弓比賽、貓公路跑等參與策畫及協助。
(2)文化產業體驗規劃：學習部落文化、產業等，並用於協會體驗遊程，以達傳承目的。
(3)部落環境美化：參與社區環境規畫活動及執行。
(4)學習部落遊程推廣、網頁及粉專經營等。</v>
      </c>
      <c r="N89" s="24" t="str">
        <f>_xlfn.CONCAT(K89&amp;CHAR(10)&amp;M89)</f>
        <v>1.週休二日；週一至週五08:00~17:00
  休息時間：彈性休息
2.工讀內容：協助文健站簡易健康照顧服務、餐飲服務、與照服員共同進行關懷訪視、紀錄訪視內容並學習文健站相關工作內容。
3.創新作為：
(1)部落活動參與策畫：社區每季辦理大型活動，如釀酒節、彈弓比賽、貓公路跑等參與策畫及協助。
(2)文化產業體驗規劃：學習部落文化、產業等，並用於協會體驗遊程，以達傳承目的。
(3)部落環境美化：參與社區環境規畫活動及執行。
(4)學習部落遊程推廣、網頁及粉專經營等。</v>
      </c>
      <c r="O89" s="27" t="s">
        <v>29</v>
      </c>
      <c r="P89" s="27" t="s">
        <v>849</v>
      </c>
      <c r="Q89" s="39" t="s">
        <v>850</v>
      </c>
      <c r="R89" s="26" t="str">
        <f t="shared" si="19"/>
        <v>承辦人員：陳佳蓉</v>
      </c>
      <c r="S89" s="40" t="s">
        <v>851</v>
      </c>
      <c r="T89" s="26" t="str">
        <f t="shared" si="20"/>
        <v>電話：03-8791082</v>
      </c>
      <c r="U89" s="55" t="s">
        <v>852</v>
      </c>
      <c r="V89" s="31" t="str">
        <f t="shared" si="21"/>
        <v>電子信箱：yjo9c8gfu@gmail.com</v>
      </c>
      <c r="W89" s="55"/>
      <c r="X89" s="39" t="s">
        <v>853</v>
      </c>
      <c r="Y89" s="26" t="str">
        <f t="shared" si="22"/>
        <v>輔導員：吳建安</v>
      </c>
      <c r="Z89" s="43" t="s">
        <v>851</v>
      </c>
      <c r="AA89" s="34" t="str">
        <f t="shared" si="23"/>
        <v>電話：03-8791082</v>
      </c>
      <c r="AB89" s="53" t="s">
        <v>854</v>
      </c>
      <c r="AC89" s="36" t="str">
        <f t="shared" si="24"/>
        <v>電子信箱：canglah@gmail.com</v>
      </c>
      <c r="AD89" s="37" t="str">
        <f t="shared" si="25"/>
        <v>承辦人員：陳佳蓉
電話：03-8791082
電子信箱：yjo9c8gfu@gmail.com
輔導員：吳建安
電話：03-8791082
電子信箱：canglah@gmail.com</v>
      </c>
    </row>
    <row r="90" spans="1:30" s="56" customFormat="1" ht="165" customHeight="1">
      <c r="A90" s="39">
        <v>85</v>
      </c>
      <c r="B90" s="48" t="s">
        <v>855</v>
      </c>
      <c r="C90" s="25">
        <v>1</v>
      </c>
      <c r="D90" s="39" t="s">
        <v>367</v>
      </c>
      <c r="E90" s="27" t="s">
        <v>368</v>
      </c>
      <c r="F90" s="48" t="s">
        <v>856</v>
      </c>
      <c r="G90" s="24" t="str">
        <f t="shared" si="18"/>
        <v>2.工作地點：達蘭埠文化健康站</v>
      </c>
      <c r="H90" s="57" t="s">
        <v>857</v>
      </c>
      <c r="I90" s="24" t="str">
        <f t="shared" si="14"/>
        <v>3.地址：花蓮縣富里鄉新興村東興109號</v>
      </c>
      <c r="J90" s="24" t="str">
        <f t="shared" si="15"/>
        <v>1.類別：
□政府部門
□非營利組織
■文化健康站
2.工作地點：達蘭埠文化健康站
3.地址：花蓮縣富里鄉新興村東興109號</v>
      </c>
      <c r="K90" s="24" t="s">
        <v>858</v>
      </c>
      <c r="L90" s="27" t="s">
        <v>406</v>
      </c>
      <c r="M90" s="24" t="str">
        <f>"3.創新作為："&amp;L90</f>
        <v>3.創新作為：例如參加專業訓練、活動策劃、公益服務、文化傳統採集或其他創新體驗等。</v>
      </c>
      <c r="N90" s="24" t="str">
        <f>_xlfn.CONCAT(K90&amp;CHAR(10)&amp;M90)</f>
        <v>1.週休二日，週一至週五上午8:00上班至17:00下班，12:00-13:00間休息。每二週工作總時數80小時。
2.工讀內容：
(1)協助生理量測及登錄
(2)協助課程紀錄及拍照
(3)協助送餐服務
3.創新作為：例如參加專業訓練、活動策劃、公益服務、文化傳統採集或其他創新體驗等。</v>
      </c>
      <c r="O90" s="24" t="s">
        <v>859</v>
      </c>
      <c r="P90" s="27" t="s">
        <v>832</v>
      </c>
      <c r="Q90" s="39" t="s">
        <v>860</v>
      </c>
      <c r="R90" s="26" t="str">
        <f t="shared" si="19"/>
        <v>承辦人員：陳淑娟</v>
      </c>
      <c r="S90" s="40" t="s">
        <v>861</v>
      </c>
      <c r="T90" s="26" t="str">
        <f t="shared" si="20"/>
        <v>電話：03-8821503</v>
      </c>
      <c r="U90" s="55" t="s">
        <v>862</v>
      </c>
      <c r="V90" s="31" t="str">
        <f t="shared" si="21"/>
        <v>電子信箱：aqunrius720113@gmail.com</v>
      </c>
      <c r="W90" s="55"/>
      <c r="X90" s="39" t="s">
        <v>863</v>
      </c>
      <c r="Y90" s="26" t="str">
        <f t="shared" si="22"/>
        <v>輔導員：黃欣怡</v>
      </c>
      <c r="Z90" s="43" t="s">
        <v>861</v>
      </c>
      <c r="AA90" s="34" t="str">
        <f t="shared" si="23"/>
        <v>電話：03-8821503</v>
      </c>
      <c r="AB90" s="53" t="s">
        <v>864</v>
      </c>
      <c r="AC90" s="36" t="str">
        <f t="shared" si="24"/>
        <v>電子信箱：jamie671022@gmail.com</v>
      </c>
      <c r="AD90" s="37" t="str">
        <f t="shared" si="25"/>
        <v>承辦人員：陳淑娟
電話：03-8821503
電子信箱：aqunrius720113@gmail.com
輔導員：黃欣怡
電話：03-8821503
電子信箱：jamie671022@gmail.com</v>
      </c>
    </row>
    <row r="91" spans="1:30" ht="113.25" customHeight="1">
      <c r="A91" s="36" t="s">
        <v>865</v>
      </c>
      <c r="B91" s="77" t="s">
        <v>866</v>
      </c>
      <c r="C91" s="77"/>
      <c r="D91" s="77"/>
      <c r="E91" s="77"/>
      <c r="F91" s="77"/>
      <c r="G91" s="77"/>
      <c r="H91" s="77"/>
      <c r="I91" s="77"/>
      <c r="J91" s="77"/>
      <c r="K91" s="77"/>
      <c r="L91" s="77"/>
      <c r="M91" s="77"/>
      <c r="N91" s="77"/>
      <c r="O91" s="77"/>
      <c r="P91" s="77"/>
      <c r="Q91" s="36"/>
      <c r="R91" s="36"/>
      <c r="S91" s="61"/>
      <c r="T91" s="36"/>
      <c r="U91" s="36"/>
      <c r="V91" s="36"/>
      <c r="W91" s="36"/>
      <c r="X91" s="36"/>
      <c r="Y91" s="36"/>
      <c r="Z91" s="62"/>
      <c r="AA91" s="62"/>
      <c r="AB91" s="36"/>
      <c r="AC91" s="36"/>
      <c r="AD91" s="37" t="s">
        <v>867</v>
      </c>
    </row>
    <row r="92" spans="1:30" ht="89.25" customHeight="1">
      <c r="A92" s="63" t="s">
        <v>868</v>
      </c>
      <c r="B92" s="64"/>
      <c r="C92" s="64"/>
      <c r="D92" s="64"/>
      <c r="E92" s="64"/>
      <c r="F92" s="64"/>
      <c r="G92" s="64"/>
      <c r="H92" s="64"/>
      <c r="I92" s="64"/>
      <c r="J92" s="64"/>
      <c r="K92" s="64"/>
      <c r="L92" s="65"/>
      <c r="M92" s="65"/>
      <c r="N92" s="65" t="s">
        <v>869</v>
      </c>
      <c r="O92" s="64"/>
      <c r="P92" s="64" t="s">
        <v>870</v>
      </c>
      <c r="Q92" s="64"/>
      <c r="R92" s="64"/>
      <c r="S92" s="66"/>
      <c r="T92" s="64"/>
      <c r="U92" s="64"/>
      <c r="V92" s="64"/>
      <c r="W92" s="64"/>
      <c r="X92" s="64"/>
      <c r="Y92" s="64"/>
      <c r="Z92" s="67"/>
      <c r="AA92" s="67"/>
      <c r="AB92" s="64"/>
      <c r="AC92" s="64"/>
      <c r="AD92" s="68"/>
    </row>
  </sheetData>
  <mergeCells count="5">
    <mergeCell ref="A1:AD1"/>
    <mergeCell ref="A2:C2"/>
    <mergeCell ref="A4:AD4"/>
    <mergeCell ref="A40:AD40"/>
    <mergeCell ref="B91:P91"/>
  </mergeCells>
  <phoneticPr fontId="3" type="noConversion"/>
  <conditionalFormatting sqref="AB73:AB74 U6:U39 W6:W39 W41:W90 U41:U90">
    <cfRule type="cellIs" dxfId="12" priority="5" operator="lessThan">
      <formula>75</formula>
    </cfRule>
  </conditionalFormatting>
  <conditionalFormatting sqref="AB6:AB8">
    <cfRule type="cellIs" dxfId="11" priority="12" operator="lessThan">
      <formula>75</formula>
    </cfRule>
  </conditionalFormatting>
  <conditionalFormatting sqref="AB10">
    <cfRule type="cellIs" dxfId="10" priority="13" operator="lessThan">
      <formula>75</formula>
    </cfRule>
  </conditionalFormatting>
  <conditionalFormatting sqref="AB12">
    <cfRule type="cellIs" dxfId="9" priority="11" operator="lessThan">
      <formula>75</formula>
    </cfRule>
  </conditionalFormatting>
  <conditionalFormatting sqref="AB15:AB22">
    <cfRule type="cellIs" dxfId="8" priority="10" operator="lessThan">
      <formula>75</formula>
    </cfRule>
  </conditionalFormatting>
  <conditionalFormatting sqref="AB27:AB28">
    <cfRule type="cellIs" dxfId="7" priority="9" operator="lessThan">
      <formula>75</formula>
    </cfRule>
  </conditionalFormatting>
  <conditionalFormatting sqref="AB30:AB31">
    <cfRule type="cellIs" dxfId="6" priority="8" operator="lessThan">
      <formula>75</formula>
    </cfRule>
  </conditionalFormatting>
  <conditionalFormatting sqref="AB33">
    <cfRule type="cellIs" dxfId="5" priority="7" operator="lessThan">
      <formula>75</formula>
    </cfRule>
  </conditionalFormatting>
  <conditionalFormatting sqref="AB37:AB39">
    <cfRule type="cellIs" dxfId="4" priority="6" operator="lessThan">
      <formula>75</formula>
    </cfRule>
  </conditionalFormatting>
  <conditionalFormatting sqref="AB9">
    <cfRule type="cellIs" dxfId="3" priority="4" operator="lessThan">
      <formula>75</formula>
    </cfRule>
  </conditionalFormatting>
  <conditionalFormatting sqref="AB13">
    <cfRule type="cellIs" dxfId="2" priority="3" operator="lessThan">
      <formula>75</formula>
    </cfRule>
  </conditionalFormatting>
  <conditionalFormatting sqref="AB14">
    <cfRule type="cellIs" dxfId="1" priority="2" operator="lessThan">
      <formula>75</formula>
    </cfRule>
  </conditionalFormatting>
  <conditionalFormatting sqref="AB11">
    <cfRule type="cellIs" dxfId="0" priority="1" operator="lessThan">
      <formula>75</formula>
    </cfRule>
  </conditionalFormatting>
  <hyperlinks>
    <hyperlink ref="U5" r:id="rId1" xr:uid="{52CAC652-B24E-4715-9EEE-D0BEEBDEF67B}"/>
    <hyperlink ref="U6" r:id="rId2" xr:uid="{A13DA370-1B43-4E48-8448-C56676838852}"/>
    <hyperlink ref="U7" r:id="rId3" xr:uid="{924B2601-AEFE-4F1D-9F54-7FA293B0BE4B}"/>
    <hyperlink ref="U8" r:id="rId4" xr:uid="{49341A93-4FAC-4412-A6ED-A7CD4DD87792}"/>
    <hyperlink ref="U9" r:id="rId5" xr:uid="{591F3F01-5F7E-48FF-8BCA-EC5F807116B6}"/>
    <hyperlink ref="U10" r:id="rId6" xr:uid="{3A0C737F-983D-45CB-BF5E-B315D629BA9B}"/>
    <hyperlink ref="U11" r:id="rId7" xr:uid="{AF6AA84E-1FAC-4563-A79D-82C144DD35DE}"/>
    <hyperlink ref="AB10" r:id="rId8" xr:uid="{FB3C075F-2573-47B3-A6F6-AF679B8C1EEE}"/>
    <hyperlink ref="AB8" r:id="rId9" xr:uid="{351D3A30-3A4E-4444-BC44-282955AB420C}"/>
    <hyperlink ref="AB7" r:id="rId10" xr:uid="{46AE0388-A2FD-4BA4-812B-817EB07DEEF0}"/>
    <hyperlink ref="AB6" r:id="rId11" xr:uid="{B356718A-26FC-4AC2-B9C7-25AD2724AE0A}"/>
    <hyperlink ref="U12" r:id="rId12" xr:uid="{932A4601-CFFA-42FD-9118-83B166BB0706}"/>
    <hyperlink ref="AB12" r:id="rId13" xr:uid="{11BCDE97-6AE8-4286-BB3A-D0F14FEA246E}"/>
    <hyperlink ref="U14" r:id="rId14" xr:uid="{2B56AE96-5F04-44AF-8F99-C56768C41EB9}"/>
    <hyperlink ref="U15" r:id="rId15" xr:uid="{E3D52C24-909B-4448-92CD-9604EEFE12A5}"/>
    <hyperlink ref="AB15" r:id="rId16" xr:uid="{9CB9DB40-37CB-4EED-A018-EB613D9FC25E}"/>
    <hyperlink ref="U16" r:id="rId17" xr:uid="{F9949AB7-9FA2-4E4F-A12A-9E78A847841E}"/>
    <hyperlink ref="AB16" r:id="rId18" xr:uid="{174BF58E-FADD-4CD2-BD40-B9C82E932483}"/>
    <hyperlink ref="U17" r:id="rId19" xr:uid="{97FD4A8A-083B-4521-B100-A9F3CF166BC4}"/>
    <hyperlink ref="AB17" r:id="rId20" xr:uid="{D7C7064E-8B28-44BE-84D5-537A34C93FB8}"/>
    <hyperlink ref="U18" r:id="rId21" xr:uid="{82CE3083-30B2-4F70-8FF0-8537EAD9A9AD}"/>
    <hyperlink ref="AB18" r:id="rId22" xr:uid="{B235D52D-E2BD-4682-B4F8-53EC45361E38}"/>
    <hyperlink ref="U19" r:id="rId23" xr:uid="{32F49614-B79B-4B0F-A3CB-940500974764}"/>
    <hyperlink ref="AB19" r:id="rId24" xr:uid="{90E9C29C-9502-42C0-A0F5-CB9D61F0D227}"/>
    <hyperlink ref="U20" r:id="rId25" xr:uid="{CB6353CE-FF82-425C-9DE8-494EDE3902D8}"/>
    <hyperlink ref="AB20" r:id="rId26" xr:uid="{3FEA6100-DE66-4F21-BCB9-BCB870909E6C}"/>
    <hyperlink ref="U21" r:id="rId27" xr:uid="{7715E655-DB5C-4D6A-9C2D-9E6550294765}"/>
    <hyperlink ref="AB21" r:id="rId28" xr:uid="{64294160-5EF9-4895-AF87-7BAB1BEFFA06}"/>
    <hyperlink ref="U22" r:id="rId29" xr:uid="{76E1F583-A5A3-4CE6-AD3C-1734C264DC67}"/>
    <hyperlink ref="AB22" r:id="rId30" xr:uid="{A0E3307C-94D7-44B1-843B-E266972D75DE}"/>
    <hyperlink ref="U23" r:id="rId31" xr:uid="{F007022F-6A72-4E96-A030-4797EA016E90}"/>
    <hyperlink ref="AB23" r:id="rId32" xr:uid="{DC11C6EF-0C41-4092-B3E1-3E5AC0ED4F12}"/>
    <hyperlink ref="U24" r:id="rId33" xr:uid="{B2624F92-22C6-431E-ABF8-596B322A17BC}"/>
    <hyperlink ref="AB24" r:id="rId34" xr:uid="{482B497F-3AD6-4D53-A8D8-0F31C023F3E1}"/>
    <hyperlink ref="U25" r:id="rId35" xr:uid="{F1783707-D184-41E2-A907-EE0A08572D3A}"/>
    <hyperlink ref="AB25" r:id="rId36" xr:uid="{24D613C3-F39D-4D60-9831-DD56A5E15230}"/>
    <hyperlink ref="U26" r:id="rId37" xr:uid="{15315A81-30DC-4E6B-8E00-6D4DA49D09B8}"/>
    <hyperlink ref="U27" r:id="rId38" xr:uid="{3B01E0DF-E042-49D8-9B60-D8879DE087FE}"/>
    <hyperlink ref="AB27" r:id="rId39" xr:uid="{07AF2C77-56C9-479E-9459-0E2EDA7127D8}"/>
    <hyperlink ref="U28" r:id="rId40" xr:uid="{20ACC858-4E1C-426D-8FFC-1F41C5D455C9}"/>
    <hyperlink ref="AB28" r:id="rId41" xr:uid="{ED70F2D0-7D4D-4EB3-81BE-B30B77D4F13E}"/>
    <hyperlink ref="U29" r:id="rId42" xr:uid="{61B3631A-737A-4890-8B48-05D4D6531E5D}"/>
    <hyperlink ref="AB29" r:id="rId43" xr:uid="{0C4194D6-81FC-4477-97EC-D9D54C03A670}"/>
    <hyperlink ref="U30" r:id="rId44" xr:uid="{02744D60-8C1A-47FF-95BE-089973BFC321}"/>
    <hyperlink ref="AB30" r:id="rId45" xr:uid="{4F2B9232-FEA9-4132-839D-6DCDE28D69E0}"/>
    <hyperlink ref="U31" r:id="rId46" xr:uid="{DBB3591E-1C9C-4E2C-A7FA-1AEBF3D476B7}"/>
    <hyperlink ref="AB31" r:id="rId47" xr:uid="{9AA611BD-3084-49C3-A1F3-2C0F5565BC79}"/>
    <hyperlink ref="U32" r:id="rId48" xr:uid="{679C3508-930B-45D0-87E2-755DB7108868}"/>
    <hyperlink ref="AB32" r:id="rId49" xr:uid="{664BCA72-EC08-43BF-8186-A87EF154AF3E}"/>
    <hyperlink ref="U33" r:id="rId50" xr:uid="{B81A18A1-1FCC-494E-B996-EAE1A4AE4E11}"/>
    <hyperlink ref="AB33" r:id="rId51" xr:uid="{99D935EF-761F-4BD4-8051-EF9DEE83E678}"/>
    <hyperlink ref="U34" r:id="rId52" xr:uid="{0D080F14-FBF9-4DAF-A242-29F338BC09AA}"/>
    <hyperlink ref="AB34" r:id="rId53" xr:uid="{55D8C2C8-DB4F-4E43-A00E-AA74F78E9D96}"/>
    <hyperlink ref="U35" r:id="rId54" xr:uid="{0FE20F25-48B7-4902-A80F-49DBD165C608}"/>
    <hyperlink ref="AB35" r:id="rId55" xr:uid="{743D25AB-3767-47C0-8173-71917366A464}"/>
    <hyperlink ref="U36" r:id="rId56" xr:uid="{0E8868CB-A7DE-41BD-A26C-922090D8D0E3}"/>
    <hyperlink ref="AB36" r:id="rId57" xr:uid="{68BE86EA-B3B0-4626-AAED-B6E555A20155}"/>
    <hyperlink ref="U37" r:id="rId58" xr:uid="{BF3004B2-12B6-465E-9EB0-BEA09620E1DB}"/>
    <hyperlink ref="AB37" r:id="rId59" xr:uid="{07282654-63FC-405D-AFC3-AEBD8239FFCE}"/>
    <hyperlink ref="U38" r:id="rId60" xr:uid="{E89D477D-5B8D-4F4A-93FA-777AF7B88E91}"/>
    <hyperlink ref="AB38" r:id="rId61" xr:uid="{016C2D12-8E23-4EA7-B485-80DB5E6A2634}"/>
    <hyperlink ref="U39" r:id="rId62" xr:uid="{75D6C9CF-15A4-46B9-AA5D-75270F682828}"/>
    <hyperlink ref="AB39" r:id="rId63" xr:uid="{77F2BA3D-51C0-4D3B-A7D9-C5E84509FE26}"/>
    <hyperlink ref="U73" r:id="rId64" xr:uid="{979E5310-985A-4D39-9018-7A18C858540E}"/>
    <hyperlink ref="AB73" r:id="rId65" xr:uid="{FA20267C-71A4-42D1-9D07-E21E03E52434}"/>
    <hyperlink ref="U79" r:id="rId66" xr:uid="{6724C63D-AA3E-40BF-BDD9-14ED74D365F0}"/>
    <hyperlink ref="AB79" r:id="rId67" xr:uid="{074E3E6D-7C6D-4690-B9A3-0B03B18E70AF}"/>
    <hyperlink ref="U74" r:id="rId68" xr:uid="{1466811A-E313-4B1F-A366-973EFC66CAA8}"/>
    <hyperlink ref="AB74" r:id="rId69" xr:uid="{2F6D34FD-413F-4620-A8FA-E61F055805BC}"/>
    <hyperlink ref="AB67" r:id="rId70" xr:uid="{2FEB43B4-C1F8-4E04-80C9-823E256EF4B1}"/>
    <hyperlink ref="U67" r:id="rId71" xr:uid="{71101736-C98E-4DBB-A594-5BF245D24741}"/>
    <hyperlink ref="U41" r:id="rId72" xr:uid="{6F9A582E-5A88-496D-9078-31A240A3836E}"/>
    <hyperlink ref="AB41" r:id="rId73" xr:uid="{E340FBAE-4C94-4470-9CAC-0B8083DD0D70}"/>
    <hyperlink ref="U42" r:id="rId74" xr:uid="{CFC75794-8002-4DA0-8046-30866730BBC2}"/>
    <hyperlink ref="AB42" r:id="rId75" xr:uid="{5A90D580-4040-47A8-B51F-135337D26CD0}"/>
    <hyperlink ref="U43" r:id="rId76" xr:uid="{1DBAAEBC-C36E-4E5F-852F-CB0491CAA8A0}"/>
    <hyperlink ref="AB43" r:id="rId77" xr:uid="{B7F4A05C-2B48-4183-B033-52D92AF27AEE}"/>
    <hyperlink ref="U44" r:id="rId78" xr:uid="{E11BA0D9-82D7-49DB-95EB-2C6A7FA04B2D}"/>
    <hyperlink ref="AB44" r:id="rId79" xr:uid="{3C7B0B4E-61FB-4C81-8A03-98C68EFB24B6}"/>
    <hyperlink ref="U45" r:id="rId80" xr:uid="{AA3F1565-8845-4F95-A59B-50AEFD5CB121}"/>
    <hyperlink ref="AB45" r:id="rId81" xr:uid="{8E901352-3DCC-4BE8-B729-8F4DB399AE41}"/>
    <hyperlink ref="U46" r:id="rId82" xr:uid="{7237C8EB-B134-43E2-A97D-E3C98BA25728}"/>
    <hyperlink ref="AB46" r:id="rId83" xr:uid="{BECAB76F-EFA9-43BF-9A6C-B76E63C98EDA}"/>
    <hyperlink ref="U47" r:id="rId84" xr:uid="{8E0FA2F1-E8E5-4E12-9652-8D3F2CB1512A}"/>
    <hyperlink ref="AB47" r:id="rId85" xr:uid="{F9B34ABF-4475-4266-A38F-2A2A4BA2F4EC}"/>
    <hyperlink ref="U48" r:id="rId86" xr:uid="{6D2A4149-9E66-4935-9C81-E51A0E34D914}"/>
    <hyperlink ref="AB48" r:id="rId87" xr:uid="{97580724-3CB3-4002-8A24-65104F43785B}"/>
    <hyperlink ref="U49" r:id="rId88" xr:uid="{377AAE24-4CE4-44D3-8F53-9A497E7FD51C}"/>
    <hyperlink ref="U50" r:id="rId89" xr:uid="{1A3A488D-0C25-4210-8F5A-86404A9F6B47}"/>
    <hyperlink ref="AB50" r:id="rId90" xr:uid="{EA41EE87-0C6E-4AAA-B59D-56499539F7A5}"/>
    <hyperlink ref="U51" r:id="rId91" xr:uid="{CE5D26E7-8CC5-446B-A48E-02B8BF1F9A26}"/>
    <hyperlink ref="U52" r:id="rId92" xr:uid="{D3D653B4-2D2B-49DC-A733-22BAA3FEE5A0}"/>
    <hyperlink ref="AB52" r:id="rId93" xr:uid="{5074C1BC-B548-4983-BE6F-B3088577982F}"/>
    <hyperlink ref="U53" r:id="rId94" xr:uid="{E051406A-8C0F-4080-AD17-B8EA6E5E7B22}"/>
    <hyperlink ref="AB53" r:id="rId95" xr:uid="{E0DAB56B-35A1-4072-8CD3-019F2540CFC4}"/>
    <hyperlink ref="U54" r:id="rId96" xr:uid="{F72A3FAE-4ED5-4E22-981C-9BDF8AE5A1ED}"/>
    <hyperlink ref="AB54" r:id="rId97" xr:uid="{23F0A1A1-51D7-4933-8496-3E6D896C0002}"/>
    <hyperlink ref="U63" r:id="rId98" xr:uid="{48CBAA64-693B-4FC6-9C49-ADE4819B23DC}"/>
    <hyperlink ref="U64" r:id="rId99" xr:uid="{D8EC6535-1EE5-40AB-A227-5ACB00784E2D}"/>
    <hyperlink ref="AB64" r:id="rId100" xr:uid="{7FD70BE6-ADFF-41D2-8836-5C511ED50C06}"/>
    <hyperlink ref="U65" r:id="rId101" xr:uid="{B6B9D046-800E-434F-A536-6B682947C093}"/>
    <hyperlink ref="AB65" r:id="rId102" xr:uid="{35BD0212-AC75-4031-9BA9-7642AE67F4EB}"/>
    <hyperlink ref="U66" r:id="rId103" xr:uid="{2B00DC0C-B7CE-4E87-BF5F-60191789042C}"/>
    <hyperlink ref="AB66" r:id="rId104" xr:uid="{C43CE31A-4A9A-4473-AA00-D49420C7EF30}"/>
    <hyperlink ref="U86" r:id="rId105" xr:uid="{08393006-C457-4492-9E7B-477EDF7E1B93}"/>
    <hyperlink ref="AB86" r:id="rId106" xr:uid="{FE78B3CC-8F8A-4B23-89DA-436235A4B571}"/>
    <hyperlink ref="U87" r:id="rId107" xr:uid="{B6977759-3D4B-43A5-A4B0-653AC5260593}"/>
    <hyperlink ref="AB87" r:id="rId108" xr:uid="{AAB216AD-ED99-40A2-80C4-6FE13C080CB4}"/>
    <hyperlink ref="U88" r:id="rId109" xr:uid="{CA725175-EE12-46C1-BDB5-4E8C9AC631BD}"/>
    <hyperlink ref="AB88" r:id="rId110" xr:uid="{89D236F2-D165-4642-AD48-FB030480FDFB}"/>
    <hyperlink ref="U89" r:id="rId111" xr:uid="{23194C9D-37B4-4D88-BE16-774FF10298DF}"/>
    <hyperlink ref="AB89" r:id="rId112" xr:uid="{DEE2E18A-7B45-4A42-8C8E-11E7DB5D9FA3}"/>
    <hyperlink ref="U90" r:id="rId113" xr:uid="{7AB4BADD-C47E-40B5-885C-6875E7A5BD57}"/>
    <hyperlink ref="AB90" r:id="rId114" xr:uid="{02C07955-EF08-40EE-874F-00D6929FCE7C}"/>
    <hyperlink ref="U80" r:id="rId115" xr:uid="{85672EFB-45B1-4DF3-8B19-AED5AA64B6F8}"/>
    <hyperlink ref="AB80" r:id="rId116" xr:uid="{17FC9382-036B-4784-8902-8999465FD816}"/>
    <hyperlink ref="U81" r:id="rId117" xr:uid="{9EC75D97-DD36-4210-B06E-F7FC3C7B153B}"/>
    <hyperlink ref="AB81" r:id="rId118" xr:uid="{3CC1B0FD-2E95-4A0C-AF03-A6F7664F5409}"/>
    <hyperlink ref="U82" r:id="rId119" xr:uid="{8CD594DA-C200-4B21-B408-EB18D8C4BECE}"/>
    <hyperlink ref="AB82" r:id="rId120" xr:uid="{318AC281-0792-4CA9-A3B9-7B138543997F}"/>
    <hyperlink ref="U83" r:id="rId121" xr:uid="{F097F69E-7BA1-4F24-9335-FCB881CB12C8}"/>
    <hyperlink ref="AB83" r:id="rId122" xr:uid="{287A357E-DDB9-4EE3-A0B2-666D63F030BA}"/>
    <hyperlink ref="U84" r:id="rId123" xr:uid="{815C9AF6-BA4D-46FF-9220-008C2A7DEDC5}"/>
    <hyperlink ref="AB84" r:id="rId124" xr:uid="{CD85FAAE-50AD-4E84-AE40-42A0B48EE416}"/>
    <hyperlink ref="U85" r:id="rId125" xr:uid="{B8F931CF-E527-4E83-8C76-6BD46CFFC88F}"/>
    <hyperlink ref="AB85" r:id="rId126" xr:uid="{232FFB02-EB9E-49BE-A773-986D012CC3FA}"/>
    <hyperlink ref="U55" r:id="rId127" xr:uid="{57287420-2378-4A3E-8510-F1D482184944}"/>
    <hyperlink ref="AB55" r:id="rId128" xr:uid="{93D1680D-F62C-44F4-8CF6-F037D4C2B5B8}"/>
    <hyperlink ref="U56" r:id="rId129" xr:uid="{5F456493-3CC0-4FCE-8803-835B79C2B221}"/>
    <hyperlink ref="AB56" r:id="rId130" xr:uid="{C9AC521D-9DB2-42BA-9106-35F597A44035}"/>
    <hyperlink ref="U57" r:id="rId131" xr:uid="{292548FF-6FFF-4F54-82DD-C573B2B22C14}"/>
    <hyperlink ref="AB57" r:id="rId132" xr:uid="{AC4FA06F-2889-4AB4-9809-021CE5694FA7}"/>
    <hyperlink ref="U58" r:id="rId133" xr:uid="{2177BA9D-0676-4869-9A2F-5328401696B3}"/>
    <hyperlink ref="AB58" r:id="rId134" xr:uid="{44905782-7F6C-44C5-B700-9650B1A8A910}"/>
    <hyperlink ref="U59" r:id="rId135" xr:uid="{181C1ACE-715D-4471-855C-82F77D523864}"/>
    <hyperlink ref="AB59" r:id="rId136" xr:uid="{4714CAB9-2185-41CC-87F8-463C6392C728}"/>
    <hyperlink ref="U60" r:id="rId137" xr:uid="{FE97BE54-01FB-4182-8BA3-06F967F83463}"/>
    <hyperlink ref="AB60" r:id="rId138" xr:uid="{F0AE1962-C026-4A5E-8A01-9B244C3E5E15}"/>
    <hyperlink ref="U61" r:id="rId139" xr:uid="{CEDE712E-AA3C-40DF-B637-B70425BA2826}"/>
    <hyperlink ref="AB61" r:id="rId140" xr:uid="{974C9DA0-4E16-4DBF-8A0E-F19CC7800D28}"/>
    <hyperlink ref="U68" r:id="rId141" xr:uid="{E92729BC-EE5B-4BCC-A1AB-704F8E06D1DC}"/>
    <hyperlink ref="AB68" r:id="rId142" xr:uid="{9CB1D006-F6BD-4981-B502-1FEC0E9836AB}"/>
    <hyperlink ref="U69" r:id="rId143" xr:uid="{149A53C4-07D8-4FE2-B8AF-8ECE49E9DAE6}"/>
    <hyperlink ref="AB69" r:id="rId144" xr:uid="{4E1F5737-86FE-4E00-BAFC-2A5175BB4AE7}"/>
    <hyperlink ref="U70" r:id="rId145" xr:uid="{7BEC64DB-BC3F-454A-BF66-A243C7DB56C9}"/>
    <hyperlink ref="AB70" r:id="rId146" xr:uid="{E3212F85-135F-4519-A643-5A9096FF7E65}"/>
    <hyperlink ref="U71" r:id="rId147" xr:uid="{8515EA6D-2B28-401C-86B3-42BC0649E752}"/>
    <hyperlink ref="AB71" r:id="rId148" xr:uid="{7A68F061-4342-4E7E-9C28-4ED7DF7F9F40}"/>
    <hyperlink ref="U72" r:id="rId149" xr:uid="{1B85510F-C547-4AA1-974E-4E39ADF4421E}"/>
    <hyperlink ref="AB72" r:id="rId150" xr:uid="{3A5B856E-8252-4B55-BB36-E4EA9CB04FB5}"/>
    <hyperlink ref="U75" r:id="rId151" xr:uid="{90A157CA-E1B0-433C-970B-F0D6C99D19BB}"/>
    <hyperlink ref="AB75" r:id="rId152" xr:uid="{0A8CE9D7-1633-46F9-9290-AE821CC202DC}"/>
    <hyperlink ref="U76" r:id="rId153" xr:uid="{C59C15B0-670C-43B3-BE7D-2491478935A8}"/>
    <hyperlink ref="AB76" r:id="rId154" xr:uid="{C04738FA-F4B0-4C0F-AF22-B5BF77C3583D}"/>
    <hyperlink ref="U77" r:id="rId155" xr:uid="{24317DA2-0CE4-47D2-90AE-D4C0AC4166E6}"/>
    <hyperlink ref="AB77" r:id="rId156" xr:uid="{DBBE2315-9C52-42DB-96C1-5845D3199F7B}"/>
    <hyperlink ref="U78" r:id="rId157" xr:uid="{A7B1A4C9-D61D-43C8-9939-9996EB72AF86}"/>
    <hyperlink ref="AB78" r:id="rId158" xr:uid="{7B4C4588-AE83-454E-8CEB-AA2509AE6E5E}"/>
    <hyperlink ref="U13" r:id="rId159" xr:uid="{982A3292-2408-4472-8324-B126E48F7D51}"/>
    <hyperlink ref="AB5" r:id="rId160" xr:uid="{0481B1F3-032C-4306-9220-DE630E23DE8C}"/>
    <hyperlink ref="AB9" r:id="rId161" xr:uid="{7E2FD47B-FBC5-4854-BF09-688B405B6F6E}"/>
    <hyperlink ref="AB13" r:id="rId162" xr:uid="{0B58B0A5-E0DC-48C7-93D5-14701490505E}"/>
    <hyperlink ref="AB14" r:id="rId163" xr:uid="{4B31F408-9362-43BB-96A7-2B460ECC9AE0}"/>
    <hyperlink ref="AB11" r:id="rId164" xr:uid="{C4B395C5-A2F8-46B8-8C33-BC4D8545213F}"/>
    <hyperlink ref="AB62" r:id="rId165" xr:uid="{1C58F075-96F2-4B91-81D0-DD6A3198176E}"/>
  </hyperlinks>
  <pageMargins left="0.7" right="0.7" top="0.75" bottom="0.75" header="0.3" footer="0.3"/>
  <pageSetup paperSize="8" scale="50" fitToHeight="0" orientation="portrait" r:id="rId166"/>
  <headerFooter>
    <oddFooter>&amp;C第 &amp;P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職缺提報總表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朱家寗</dc:creator>
  <cp:lastModifiedBy>潘嘉翎</cp:lastModifiedBy>
  <cp:lastPrinted>2024-03-27T10:28:39Z</cp:lastPrinted>
  <dcterms:created xsi:type="dcterms:W3CDTF">2024-03-06T09:32:08Z</dcterms:created>
  <dcterms:modified xsi:type="dcterms:W3CDTF">2024-04-19T02:41:08Z</dcterms:modified>
</cp:coreProperties>
</file>